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365" activeTab="1"/>
  </bookViews>
  <sheets>
    <sheet name="Mittellohn" sheetId="1" r:id="rId1"/>
    <sheet name="LNK_BER" sheetId="2" r:id="rId2"/>
    <sheet name="LGK_BER" sheetId="3" r:id="rId3"/>
    <sheet name="AGK_BER" sheetId="4" r:id="rId4"/>
    <sheet name="ZUSCHERM" sheetId="5" r:id="rId5"/>
  </sheets>
  <definedNames>
    <definedName name="__123Graph_A" localSheetId="2" hidden="1">'LGK_BER'!$F$9:$F$27</definedName>
    <definedName name="__123Graph_A" localSheetId="1" hidden="1">'LNK_BER'!$G$9:$G$12</definedName>
    <definedName name="__123Graph_ADiagramm9" localSheetId="3" hidden="1">'AGK_BER'!$F$10:$F$50</definedName>
    <definedName name="_xlnm.Print_Area" localSheetId="3">'AGK_BER'!$A$1:$G$66</definedName>
    <definedName name="_xlnm.Print_Area" localSheetId="2">'LGK_BER'!$A$1:$G$61</definedName>
    <definedName name="_xlnm.Print_Area" localSheetId="1">'LNK_BER'!$A$1:$G$57</definedName>
    <definedName name="_xlnm.Print_Area" localSheetId="0">'Mittellohn'!$A$1:$D$49</definedName>
    <definedName name="_xlnm.Print_Area" localSheetId="4">'ZUSCHERM'!$A$1:$E$68</definedName>
    <definedName name="Druckbereich_MI" localSheetId="2">'LGK_BER'!$A$1:$G$61</definedName>
    <definedName name="Druckbereich_MI" localSheetId="1">'LNK_BER'!$A$1:$G$57</definedName>
    <definedName name="Druckbereich_MI" localSheetId="0">'Mittellohn'!$A$1:$D$49</definedName>
    <definedName name="Druckbereich_MI" localSheetId="4">'ZUSCHERM'!$A$1:$E$68</definedName>
    <definedName name="Druckbereich_MI">'AGK_BER'!$A$1:$G$66</definedName>
    <definedName name="_xlnm.Print_Titles" localSheetId="3">'AGK_BER'!$1:$8</definedName>
    <definedName name="SSLink_0">'Mittellohn'!$A$4:$D$18</definedName>
  </definedNames>
  <calcPr fullCalcOnLoad="1"/>
</workbook>
</file>

<file path=xl/sharedStrings.xml><?xml version="1.0" encoding="utf-8"?>
<sst xmlns="http://schemas.openxmlformats.org/spreadsheetml/2006/main" count="390" uniqueCount="246">
  <si>
    <t>Nr.:</t>
  </si>
  <si>
    <t>Baustelle:</t>
  </si>
  <si>
    <t xml:space="preserve">Betriebsmittellohn </t>
  </si>
  <si>
    <t>Aufruf-Datum:</t>
  </si>
  <si>
    <t>Bezeichn.:</t>
  </si>
  <si>
    <t>Hochbau</t>
  </si>
  <si>
    <t>Firma:</t>
  </si>
  <si>
    <t>Hoch- u. Tiefbau GmbH</t>
  </si>
  <si>
    <t>EUR</t>
  </si>
  <si>
    <t>Anzahl</t>
  </si>
  <si>
    <t>Berufsgruppe</t>
  </si>
  <si>
    <t>Einzellohn eff.</t>
  </si>
  <si>
    <t>Gesamtlohn</t>
  </si>
  <si>
    <t>Polier</t>
  </si>
  <si>
    <t>Werkpolier</t>
  </si>
  <si>
    <t>Bauvorarbeiter</t>
  </si>
  <si>
    <t>Maschinenführer</t>
  </si>
  <si>
    <t>Spezialbaufacharbeiter</t>
  </si>
  <si>
    <t>Baufachwerker</t>
  </si>
  <si>
    <t>Bauwerker</t>
  </si>
  <si>
    <t>Ges. Anzahl</t>
  </si>
  <si>
    <t>Ges.EUR/h</t>
  </si>
  <si>
    <t xml:space="preserve"> - Aufsichtsanteil</t>
  </si>
  <si>
    <t>Anzahl Arbeiter (A)</t>
  </si>
  <si>
    <t>Ges.EUR/h : Anzahl (A)</t>
  </si>
  <si>
    <t>a)</t>
  </si>
  <si>
    <t>Erschwerniszulage (ca. 1,2 EUR)  in %</t>
  </si>
  <si>
    <t>Anteil an d.  Dauer d. Baust. in %</t>
  </si>
  <si>
    <t>b)</t>
  </si>
  <si>
    <t>Nacht- Sonn- Feiertagszuschlag in %</t>
  </si>
  <si>
    <t>Zwischensumme</t>
  </si>
  <si>
    <t>c)</t>
  </si>
  <si>
    <t>Zuschlag für Überstunden in %</t>
  </si>
  <si>
    <t>Anteil an d. Dauer d. Baust. in %</t>
  </si>
  <si>
    <t>d)</t>
  </si>
  <si>
    <t>Erwartete Lohnerhöhung  in %</t>
  </si>
  <si>
    <t>I.</t>
  </si>
  <si>
    <t>Mittellohn I.  (ML I.)</t>
  </si>
  <si>
    <t>L N K    in %</t>
  </si>
  <si>
    <t>(Lohnnebenkosten)</t>
  </si>
  <si>
    <t>L G K   in %</t>
  </si>
  <si>
    <t>(Lohngebundene Kosten)</t>
  </si>
  <si>
    <t>II.</t>
  </si>
  <si>
    <t>Mittellohn II.  (ML II.)</t>
  </si>
  <si>
    <t>A G K   in %</t>
  </si>
  <si>
    <t>(Allgemeine Geschäftskosten)</t>
  </si>
  <si>
    <t>III.</t>
  </si>
  <si>
    <t xml:space="preserve">Mittellohn III.  (ML III.) </t>
  </si>
  <si>
    <t>(ohne Wagnis und Gewinn)</t>
  </si>
  <si>
    <t>Zuschlagsermittlung zur Kalkulation (in EUR)</t>
  </si>
  <si>
    <t>Jahr:</t>
  </si>
  <si>
    <t>Zuschlag auf Lohn unter Berücksichtigung vorabbestimmter Zuschläge auf Material,</t>
  </si>
  <si>
    <t>Gerät und Nachunternehmer etc.</t>
  </si>
  <si>
    <t xml:space="preserve"> Zuschlagsermittlung nach der Zuschlagskalkulation (lohnbezogener Zuschlag)</t>
  </si>
  <si>
    <t>Verdichtete Zahlen des Betriebes:</t>
  </si>
  <si>
    <t>Baustellenlöhne</t>
  </si>
  <si>
    <t>Löhne Bauhof</t>
  </si>
  <si>
    <t>(über Zuschlag zu verteilen)</t>
  </si>
  <si>
    <t>Löhne Fuhrpark</t>
  </si>
  <si>
    <t>(über Verrechnungssätze zu verteilen)</t>
  </si>
  <si>
    <t>Fertigungslohn:</t>
  </si>
  <si>
    <t>Zugriff auf Tabellen:</t>
  </si>
  <si>
    <t>LNK</t>
  </si>
  <si>
    <t>LGK</t>
  </si>
  <si>
    <t>d1)</t>
  </si>
  <si>
    <t>Sozialkosten A/P LGK</t>
  </si>
  <si>
    <t>d2)</t>
  </si>
  <si>
    <t>Sozialkosten A/P LNK</t>
  </si>
  <si>
    <t>Einzelkosten Gerät</t>
  </si>
  <si>
    <t>Einzelkosten Material</t>
  </si>
  <si>
    <t>Einzelkosten Transport</t>
  </si>
  <si>
    <t>Einzelkosten Subunternehmer</t>
  </si>
  <si>
    <t>Einzelkosten Frei6</t>
  </si>
  <si>
    <t>Einzelkosten Frei7</t>
  </si>
  <si>
    <t>Einzelkosten Frei8</t>
  </si>
  <si>
    <t>e)</t>
  </si>
  <si>
    <t>Herstellkosten:</t>
  </si>
  <si>
    <t>f)</t>
  </si>
  <si>
    <t>Allg. Geschäftskosten</t>
  </si>
  <si>
    <t>Zugriff aufTab. :</t>
  </si>
  <si>
    <t>AGK</t>
  </si>
  <si>
    <t>und sonstige Umlagekosten</t>
  </si>
  <si>
    <t>g)</t>
  </si>
  <si>
    <t>Selbstkosten:</t>
  </si>
  <si>
    <t>1. Variante:</t>
  </si>
  <si>
    <t xml:space="preserve">Berrechnung des Zuschlagssatzes auf der Basis Lohn unter </t>
  </si>
  <si>
    <t>Berücksichtigung eines Vorabzuschlages auf 1) bis 5) von:</t>
  </si>
  <si>
    <t>1)</t>
  </si>
  <si>
    <t>Vorabzuschlag auf Gerät</t>
  </si>
  <si>
    <t>2)</t>
  </si>
  <si>
    <t>Vorabzuschlag auf Material</t>
  </si>
  <si>
    <t>3)</t>
  </si>
  <si>
    <t>Vorabzuschlag auf Transport</t>
  </si>
  <si>
    <t>4)</t>
  </si>
  <si>
    <t>Vorabzuschlag auf Subunternehmer</t>
  </si>
  <si>
    <t>5)</t>
  </si>
  <si>
    <t>Vorabzuschlag auf Frei6</t>
  </si>
  <si>
    <t>6)</t>
  </si>
  <si>
    <t>Vorabzuschlag auf Frei7</t>
  </si>
  <si>
    <t>7)</t>
  </si>
  <si>
    <t>Vorabzuschlag auf Frei8</t>
  </si>
  <si>
    <t xml:space="preserve">   I.</t>
  </si>
  <si>
    <t>Basis:  a) + b) + c) =Fertigungslohn</t>
  </si>
  <si>
    <t xml:space="preserve">            Umlage für Sozialkosten LGK d1)= a)+b)+c)</t>
  </si>
  <si>
    <t xml:space="preserve">            Umlage für Sozialkosten LNK d2)= a)</t>
  </si>
  <si>
    <t>Summe:</t>
  </si>
  <si>
    <t xml:space="preserve">   II.</t>
  </si>
  <si>
    <t xml:space="preserve"> </t>
  </si>
  <si>
    <t>AGK =</t>
  </si>
  <si>
    <t>( inklusive Lohn Bauhof einschl. Soz.-kost.-zuschlag)</t>
  </si>
  <si>
    <t>AGK Summe incl. Bauhof =</t>
  </si>
  <si>
    <t>abzügl. Vorabzuschlag auf Gerät</t>
  </si>
  <si>
    <t>abzügl. Vorabzuschlag auf Material</t>
  </si>
  <si>
    <t>abzügl. Vorabzuschlag auf Transport</t>
  </si>
  <si>
    <t>abzügl. Vorabzuschlag auf Frei5</t>
  </si>
  <si>
    <t>abzügl. Vorabzuschlag auf Frei6</t>
  </si>
  <si>
    <t>abzügl. Vorabzuschlag auf Frei7</t>
  </si>
  <si>
    <t>abzügl. Vorabzuschlag auf Frei8</t>
  </si>
  <si>
    <t>AGK + Bauhof - Vorabuml. = AGK - Uml.-su. auf Lohn</t>
  </si>
  <si>
    <t>Basis: a) Baustellenlohn</t>
  </si>
  <si>
    <t>Umlage für AGK auf ML I.</t>
  </si>
  <si>
    <t>Umlage für AGK auf ML II.</t>
  </si>
  <si>
    <t>GESAMTZUSCHLAG:</t>
  </si>
  <si>
    <t>auf ML I.:</t>
  </si>
  <si>
    <t>(Formel Umlage = AGK + Bauhof - Vorabumlagen  x 100 / Baustellenlohn  )</t>
  </si>
  <si>
    <t>2. Variante:</t>
  </si>
  <si>
    <t>Zuschlag für AGK auf der Basis Herstellkosten</t>
  </si>
  <si>
    <t>unter Zugrundelegung der Grundzahlen von Variante 1.,</t>
  </si>
  <si>
    <t>wird eine Zuschlagsermittlung auf breiter Basis gewählt.</t>
  </si>
  <si>
    <t>Die Umlage für Sozialkosten bleibt gleich</t>
  </si>
  <si>
    <t xml:space="preserve">Basis:  Herstellkosten </t>
  </si>
  <si>
    <t xml:space="preserve">abzügl. als AGK zu verteilende </t>
  </si>
  <si>
    <t>Bauhofkosten einschl. Sozialkostenzuschlag</t>
  </si>
  <si>
    <t>Basis= Herstellkosten ./.  Bauhofkosten</t>
  </si>
  <si>
    <t>AGK Summe incl. Bauhof</t>
  </si>
  <si>
    <t>(Formel Umlage = AGK + Bauhof  x 100 / Herstellkosten - Bauhof)</t>
  </si>
  <si>
    <t>Umlage für AGK auf HK:</t>
  </si>
  <si>
    <r>
      <t>Sozialkostenumlage LGK u. LNK:</t>
    </r>
    <r>
      <rPr>
        <b/>
        <sz val="11"/>
        <rFont val="Arial"/>
        <family val="2"/>
      </rPr>
      <t xml:space="preserve"> </t>
    </r>
  </si>
  <si>
    <r>
      <t>Umlage Allgemeine Gesch.-kosten  AGK</t>
    </r>
    <r>
      <rPr>
        <b/>
        <sz val="11"/>
        <rFont val="Arial"/>
        <family val="2"/>
      </rPr>
      <t>:</t>
    </r>
  </si>
  <si>
    <t xml:space="preserve">A G K </t>
  </si>
  <si>
    <t>Allgemeine Geschäftskosten</t>
  </si>
  <si>
    <t>Zuschlagsberechnung</t>
  </si>
  <si>
    <t>Hoch- und Tiefbau GmbH</t>
  </si>
  <si>
    <t>Ausgangszahlen</t>
  </si>
  <si>
    <t>BKR-</t>
  </si>
  <si>
    <t>absolute</t>
  </si>
  <si>
    <t>Vgl.</t>
  </si>
  <si>
    <t>Konten-</t>
  </si>
  <si>
    <t>Kostenarten</t>
  </si>
  <si>
    <t>Zahlen der</t>
  </si>
  <si>
    <t xml:space="preserve"> %-Zahl der</t>
  </si>
  <si>
    <t xml:space="preserve"> %-Zahlen</t>
  </si>
  <si>
    <t>%-Zahl der</t>
  </si>
  <si>
    <t>gruppe</t>
  </si>
  <si>
    <t>Firma (in EUR)</t>
  </si>
  <si>
    <t>Firma</t>
  </si>
  <si>
    <t>Kost.-Analyse</t>
  </si>
  <si>
    <t>Kost.-Analyse HK</t>
  </si>
  <si>
    <t xml:space="preserve">614 . </t>
  </si>
  <si>
    <t>Gehälter   Verwaltung</t>
  </si>
  <si>
    <t>662 .</t>
  </si>
  <si>
    <t>Fremdlöhne</t>
  </si>
  <si>
    <t>...</t>
  </si>
  <si>
    <t>Gemeinkostenlöhne</t>
  </si>
  <si>
    <t>Anteilige Sozialkosten</t>
  </si>
  <si>
    <t>651 .</t>
  </si>
  <si>
    <t>Büromiete</t>
  </si>
  <si>
    <t>Miete f. Einrichtung</t>
  </si>
  <si>
    <t>Miete Bauhof - Werkstatt - Hallen</t>
  </si>
  <si>
    <t>626 .</t>
  </si>
  <si>
    <t>Betriebsstoffe</t>
  </si>
  <si>
    <t>670 .</t>
  </si>
  <si>
    <t>Büromaterial</t>
  </si>
  <si>
    <t>Telefon, Funk</t>
  </si>
  <si>
    <t>Porto, Zeitschriften</t>
  </si>
  <si>
    <t>EDV - Kosten</t>
  </si>
  <si>
    <t>671 .</t>
  </si>
  <si>
    <t>Reisekosten,Spesen</t>
  </si>
  <si>
    <t>674 .</t>
  </si>
  <si>
    <t>Gebühren, Abgaben, Beiträge</t>
  </si>
  <si>
    <t>672 .</t>
  </si>
  <si>
    <t>Werbungskosten</t>
  </si>
  <si>
    <t>67 . .</t>
  </si>
  <si>
    <t>Rechts- Steuerberatung</t>
  </si>
  <si>
    <t>673 .</t>
  </si>
  <si>
    <t>Betriebs- Unternehmensberat.</t>
  </si>
  <si>
    <t>Bürgschaftskosten</t>
  </si>
  <si>
    <t>Haftpflichtvers./Feuer etc.</t>
  </si>
  <si>
    <t>675 .</t>
  </si>
  <si>
    <t>Gewerbesteuer</t>
  </si>
  <si>
    <t xml:space="preserve">Kalkulatorische Zinsen </t>
  </si>
  <si>
    <t>Effektive Zinsen</t>
  </si>
  <si>
    <t>650 .</t>
  </si>
  <si>
    <t>Kleingeräte u. Werkzeuge</t>
  </si>
  <si>
    <t>Kalk. Unternehmerlohn</t>
  </si>
  <si>
    <t>PKW - Kosten</t>
  </si>
  <si>
    <t>PKW - Leasing</t>
  </si>
  <si>
    <t>Personaltransporter</t>
  </si>
  <si>
    <t>siehe LNK</t>
  </si>
  <si>
    <t>640 .</t>
  </si>
  <si>
    <t>Bus - Leasing</t>
  </si>
  <si>
    <t>Lastkraftwagen</t>
  </si>
  <si>
    <t>680 .</t>
  </si>
  <si>
    <t>LKW - Leasing</t>
  </si>
  <si>
    <t>Sonstige Gemeinkosten</t>
  </si>
  <si>
    <t>Gesamtsumme</t>
  </si>
  <si>
    <t xml:space="preserve">Bezugsgröße: </t>
  </si>
  <si>
    <t>Baustellenlohn</t>
  </si>
  <si>
    <t>Kennzahl in %</t>
  </si>
  <si>
    <t>Herstellkosten</t>
  </si>
  <si>
    <t>Bemerkungen:</t>
  </si>
  <si>
    <t xml:space="preserve">L G K </t>
  </si>
  <si>
    <t>Lohngebundene Kosten</t>
  </si>
  <si>
    <t>BKR</t>
  </si>
  <si>
    <t xml:space="preserve">  %-Zahl </t>
  </si>
  <si>
    <t>der</t>
  </si>
  <si>
    <t xml:space="preserve">  %-Zahlen</t>
  </si>
  <si>
    <t>Bemerkungen</t>
  </si>
  <si>
    <t>Feiertagslöhne   A/P</t>
  </si>
  <si>
    <t>Bezahlte Fehlzeiten</t>
  </si>
  <si>
    <t>Lohnfortzahlung K/U</t>
  </si>
  <si>
    <t>Urlaub nicht ZVK-pflichtige  P</t>
  </si>
  <si>
    <t>AG Anteile zur Soz.-Vers</t>
  </si>
  <si>
    <t>Beiträge an die ZVK</t>
  </si>
  <si>
    <t>Beiträge an die BBG</t>
  </si>
  <si>
    <t>Freiw. Sozialleistungen  A/P</t>
  </si>
  <si>
    <t>13. Monatseinkommen</t>
  </si>
  <si>
    <t>Tarifliche Zusatzrente A/P</t>
  </si>
  <si>
    <t xml:space="preserve">Gesamtsumme </t>
  </si>
  <si>
    <t>Bezugsgröße :</t>
  </si>
  <si>
    <t>Fertigungslohn</t>
  </si>
  <si>
    <t xml:space="preserve">L N K </t>
  </si>
  <si>
    <t>Lohnnebenkosten</t>
  </si>
  <si>
    <t xml:space="preserve">  %-Zahl der</t>
  </si>
  <si>
    <t xml:space="preserve">  %-Zahlen </t>
  </si>
  <si>
    <t>Lohnnebenkosten steuerfrei</t>
  </si>
  <si>
    <t>Lohnnebenkosten steuerpflichtig</t>
  </si>
  <si>
    <t>Mieten für Unterkünfte</t>
  </si>
  <si>
    <t>Aufwend. f. Personaltransporter</t>
  </si>
  <si>
    <t xml:space="preserve">Gesamtsumme  </t>
  </si>
  <si>
    <t>Bezugsgrößen</t>
  </si>
  <si>
    <t>je gew. Arbeitnehmer</t>
  </si>
  <si>
    <t>Kennzahl in EUR</t>
  </si>
  <si>
    <t>je Arbeitsstunde</t>
  </si>
  <si>
    <t>Mustermann GmbH</t>
  </si>
  <si>
    <t>Grund - St.</t>
  </si>
</sst>
</file>

<file path=xl/styles.xml><?xml version="1.0" encoding="utf-8"?>
<styleSheet xmlns="http://schemas.openxmlformats.org/spreadsheetml/2006/main">
  <numFmts count="3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.00_);\(#,##0.00\)"/>
    <numFmt numFmtId="174" formatCode="0.0"/>
    <numFmt numFmtId="175" formatCode="dd\-mmm\-yy_)"/>
    <numFmt numFmtId="176" formatCode="&quot;DM&quot;#,##0_);\(&quot;DM&quot;#,##0\)"/>
    <numFmt numFmtId="177" formatCode="&quot;DM&quot;#,##0_);[Red]\(&quot;DM&quot;#,##0\)"/>
    <numFmt numFmtId="178" formatCode="&quot;DM&quot;#,##0.00_);\(&quot;DM&quot;#,##0.00\)"/>
    <numFmt numFmtId="179" formatCode="&quot;DM&quot;#,##0.00_);[Red]\(&quot;DM&quot;#,##0.00\)"/>
    <numFmt numFmtId="180" formatCode="_(&quot;DM&quot;* #,##0_);_(&quot;DM&quot;* \(#,##0\);_(&quot;DM&quot;* &quot;-&quot;_);_(@_)"/>
    <numFmt numFmtId="181" formatCode="_(* #,##0_);_(* \(#,##0\);_(* &quot;-&quot;_);_(@_)"/>
    <numFmt numFmtId="182" formatCode="_(&quot;DM&quot;* #,##0.00_);_(&quot;DM&quot;* \(#,##0.00\);_(&quot;DM&quot;* &quot;-&quot;??_);_(@_)"/>
    <numFmt numFmtId="183" formatCode="_(* #,##0.00_);_(* \(#,##0.00\);_(* &quot;-&quot;??_);_(@_)"/>
    <numFmt numFmtId="184" formatCode="#,##0_);\(#,##0\)"/>
    <numFmt numFmtId="185" formatCode="0.0%"/>
    <numFmt numFmtId="186" formatCode="dd\-mmm_)"/>
    <numFmt numFmtId="187" formatCode="#,##0;\-#,##0"/>
    <numFmt numFmtId="188" formatCode="#,##0.00\ &quot;DM&quot;_);\(#,##0.00&quot;DM&quot;\)"/>
    <numFmt numFmtId="189" formatCode="#,##0.00_ ;\-#,##0.00\ "/>
  </numFmts>
  <fonts count="28">
    <font>
      <sz val="10"/>
      <name val="Arial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0"/>
    </font>
    <font>
      <b/>
      <sz val="9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0"/>
    </font>
    <font>
      <b/>
      <sz val="11"/>
      <color indexed="12"/>
      <name val="Arial"/>
      <family val="2"/>
    </font>
    <font>
      <i/>
      <sz val="10"/>
      <name val="Courier"/>
      <family val="0"/>
    </font>
    <font>
      <i/>
      <sz val="9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9"/>
      <name val="Arial"/>
      <family val="2"/>
    </font>
    <font>
      <sz val="9"/>
      <color indexed="9"/>
      <name val="Arial"/>
      <family val="2"/>
    </font>
    <font>
      <b/>
      <u val="single"/>
      <sz val="9"/>
      <color indexed="9"/>
      <name val="Arial"/>
      <family val="2"/>
    </font>
    <font>
      <i/>
      <sz val="8"/>
      <name val="Arial"/>
      <family val="0"/>
    </font>
    <font>
      <b/>
      <sz val="10"/>
      <name val="Arial"/>
      <family val="2"/>
    </font>
    <font>
      <b/>
      <sz val="9"/>
      <color indexed="18"/>
      <name val="Arial"/>
      <family val="0"/>
    </font>
    <font>
      <b/>
      <u val="single"/>
      <sz val="11"/>
      <name val="Arial"/>
      <family val="2"/>
    </font>
    <font>
      <b/>
      <sz val="9"/>
      <color indexed="10"/>
      <name val="Arial"/>
      <family val="0"/>
    </font>
    <font>
      <b/>
      <i/>
      <sz val="9"/>
      <name val="Arial"/>
      <family val="0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1" fontId="3" fillId="2" borderId="1" xfId="21" applyNumberFormat="1" applyFont="1" applyFill="1" applyBorder="1" applyAlignment="1" applyProtection="1">
      <alignment horizontal="center" vertical="center"/>
      <protection locked="0"/>
    </xf>
    <xf numFmtId="172" fontId="4" fillId="0" borderId="0" xfId="21" applyFont="1">
      <alignment/>
      <protection/>
    </xf>
    <xf numFmtId="172" fontId="5" fillId="2" borderId="2" xfId="21" applyNumberFormat="1" applyFont="1" applyFill="1" applyBorder="1" applyProtection="1">
      <alignment/>
      <protection locked="0"/>
    </xf>
    <xf numFmtId="172" fontId="5" fillId="2" borderId="3" xfId="21" applyNumberFormat="1" applyFont="1" applyFill="1" applyBorder="1" applyProtection="1">
      <alignment/>
      <protection locked="0"/>
    </xf>
    <xf numFmtId="172" fontId="5" fillId="2" borderId="4" xfId="21" applyNumberFormat="1" applyFont="1" applyFill="1" applyBorder="1" applyAlignment="1" applyProtection="1">
      <alignment horizontal="left"/>
      <protection locked="0"/>
    </xf>
    <xf numFmtId="172" fontId="5" fillId="2" borderId="5" xfId="21" applyNumberFormat="1" applyFont="1" applyFill="1" applyBorder="1" applyAlignment="1" applyProtection="1">
      <alignment horizontal="center"/>
      <protection locked="0"/>
    </xf>
    <xf numFmtId="172" fontId="5" fillId="2" borderId="5" xfId="21" applyNumberFormat="1" applyFont="1" applyFill="1" applyBorder="1" applyAlignment="1" applyProtection="1">
      <alignment horizontal="center"/>
      <protection locked="0"/>
    </xf>
    <xf numFmtId="173" fontId="6" fillId="2" borderId="5" xfId="21" applyNumberFormat="1" applyFont="1" applyFill="1" applyBorder="1" applyAlignment="1" applyProtection="1">
      <alignment horizontal="center"/>
      <protection locked="0"/>
    </xf>
    <xf numFmtId="172" fontId="7" fillId="0" borderId="0" xfId="21" applyFont="1">
      <alignment/>
      <protection/>
    </xf>
    <xf numFmtId="172" fontId="5" fillId="2" borderId="6" xfId="21" applyNumberFormat="1" applyFont="1" applyFill="1" applyBorder="1" applyAlignment="1" applyProtection="1">
      <alignment horizontal="center"/>
      <protection locked="0"/>
    </xf>
    <xf numFmtId="172" fontId="5" fillId="2" borderId="6" xfId="21" applyNumberFormat="1" applyFont="1" applyFill="1" applyBorder="1" applyAlignment="1" applyProtection="1">
      <alignment horizontal="center"/>
      <protection locked="0"/>
    </xf>
    <xf numFmtId="173" fontId="6" fillId="2" borderId="6" xfId="21" applyNumberFormat="1" applyFont="1" applyFill="1" applyBorder="1" applyAlignment="1" applyProtection="1">
      <alignment horizontal="center"/>
      <protection locked="0"/>
    </xf>
    <xf numFmtId="172" fontId="5" fillId="2" borderId="6" xfId="21" applyNumberFormat="1" applyFont="1" applyFill="1" applyBorder="1" applyProtection="1">
      <alignment/>
      <protection locked="0"/>
    </xf>
    <xf numFmtId="172" fontId="5" fillId="2" borderId="4" xfId="21" applyNumberFormat="1" applyFont="1" applyFill="1" applyBorder="1" applyAlignment="1" applyProtection="1">
      <alignment horizontal="center"/>
      <protection locked="0"/>
    </xf>
    <xf numFmtId="172" fontId="8" fillId="2" borderId="0" xfId="21" applyFont="1" applyFill="1" applyAlignment="1" applyProtection="1">
      <alignment horizontal="center"/>
      <protection locked="0"/>
    </xf>
    <xf numFmtId="174" fontId="5" fillId="2" borderId="7" xfId="21" applyNumberFormat="1" applyFont="1" applyFill="1" applyBorder="1" applyAlignment="1" applyProtection="1">
      <alignment horizontal="center"/>
      <protection locked="0"/>
    </xf>
    <xf numFmtId="10" fontId="5" fillId="2" borderId="7" xfId="21" applyNumberFormat="1" applyFont="1" applyFill="1" applyBorder="1" applyProtection="1">
      <alignment/>
      <protection locked="0"/>
    </xf>
    <xf numFmtId="10" fontId="5" fillId="2" borderId="4" xfId="21" applyNumberFormat="1" applyFont="1" applyFill="1" applyBorder="1" applyProtection="1">
      <alignment/>
      <protection locked="0"/>
    </xf>
    <xf numFmtId="9" fontId="5" fillId="2" borderId="7" xfId="21" applyNumberFormat="1" applyFont="1" applyFill="1" applyBorder="1" applyProtection="1">
      <alignment/>
      <protection locked="0"/>
    </xf>
    <xf numFmtId="172" fontId="7" fillId="0" borderId="0" xfId="22" applyFont="1">
      <alignment/>
      <protection/>
    </xf>
    <xf numFmtId="172" fontId="11" fillId="2" borderId="8" xfId="22" applyNumberFormat="1" applyFont="1" applyFill="1" applyBorder="1" applyAlignment="1" applyProtection="1">
      <alignment horizontal="left"/>
      <protection locked="0"/>
    </xf>
    <xf numFmtId="172" fontId="11" fillId="2" borderId="9" xfId="22" applyNumberFormat="1" applyFont="1" applyFill="1" applyBorder="1" applyAlignment="1" applyProtection="1">
      <alignment horizontal="center"/>
      <protection locked="0"/>
    </xf>
    <xf numFmtId="172" fontId="0" fillId="0" borderId="0" xfId="22" applyFont="1" applyBorder="1">
      <alignment/>
      <protection/>
    </xf>
    <xf numFmtId="172" fontId="0" fillId="0" borderId="0" xfId="22" applyNumberFormat="1" applyFont="1" applyBorder="1" applyProtection="1">
      <alignment/>
      <protection/>
    </xf>
    <xf numFmtId="3" fontId="4" fillId="3" borderId="7" xfId="22" applyNumberFormat="1" applyFont="1" applyFill="1" applyBorder="1">
      <alignment/>
      <protection/>
    </xf>
    <xf numFmtId="172" fontId="5" fillId="2" borderId="6" xfId="22" applyNumberFormat="1" applyFont="1" applyFill="1" applyBorder="1" applyAlignment="1" applyProtection="1">
      <alignment horizontal="left"/>
      <protection locked="0"/>
    </xf>
    <xf numFmtId="184" fontId="5" fillId="2" borderId="10" xfId="22" applyNumberFormat="1" applyFont="1" applyFill="1" applyBorder="1" applyAlignment="1" applyProtection="1">
      <alignment horizontal="right"/>
      <protection locked="0"/>
    </xf>
    <xf numFmtId="172" fontId="5" fillId="2" borderId="4" xfId="22" applyNumberFormat="1" applyFont="1" applyFill="1" applyBorder="1" applyAlignment="1" applyProtection="1">
      <alignment horizontal="left"/>
      <protection locked="0"/>
    </xf>
    <xf numFmtId="184" fontId="5" fillId="2" borderId="9" xfId="22" applyNumberFormat="1" applyFont="1" applyFill="1" applyBorder="1" applyAlignment="1" applyProtection="1">
      <alignment horizontal="right"/>
      <protection locked="0"/>
    </xf>
    <xf numFmtId="185" fontId="5" fillId="2" borderId="5" xfId="22" applyNumberFormat="1" applyFont="1" applyFill="1" applyBorder="1" applyAlignment="1" applyProtection="1">
      <alignment horizontal="center"/>
      <protection locked="0"/>
    </xf>
    <xf numFmtId="185" fontId="5" fillId="2" borderId="6" xfId="22" applyNumberFormat="1" applyFont="1" applyFill="1" applyBorder="1" applyAlignment="1" applyProtection="1">
      <alignment horizontal="center"/>
      <protection locked="0"/>
    </xf>
    <xf numFmtId="172" fontId="7" fillId="0" borderId="0" xfId="22" applyFont="1" applyAlignment="1">
      <alignment horizontal="left"/>
      <protection/>
    </xf>
    <xf numFmtId="172" fontId="7" fillId="0" borderId="0" xfId="18" applyFont="1">
      <alignment/>
      <protection/>
    </xf>
    <xf numFmtId="172" fontId="5" fillId="2" borderId="8" xfId="18" applyNumberFormat="1" applyFont="1" applyFill="1" applyBorder="1" applyAlignment="1" applyProtection="1">
      <alignment horizontal="left"/>
      <protection locked="0"/>
    </xf>
    <xf numFmtId="173" fontId="6" fillId="2" borderId="8" xfId="18" applyNumberFormat="1" applyFont="1" applyFill="1" applyBorder="1" applyAlignment="1" applyProtection="1">
      <alignment horizontal="left"/>
      <protection locked="0"/>
    </xf>
    <xf numFmtId="172" fontId="5" fillId="2" borderId="7" xfId="18" applyNumberFormat="1" applyFont="1" applyFill="1" applyBorder="1" applyAlignment="1" applyProtection="1">
      <alignment horizontal="center"/>
      <protection locked="0"/>
    </xf>
    <xf numFmtId="172" fontId="6" fillId="2" borderId="3" xfId="18" applyNumberFormat="1" applyFont="1" applyFill="1" applyBorder="1" applyProtection="1">
      <alignment/>
      <protection locked="0"/>
    </xf>
    <xf numFmtId="172" fontId="6" fillId="2" borderId="6" xfId="18" applyNumberFormat="1" applyFont="1" applyFill="1" applyBorder="1" applyAlignment="1" applyProtection="1">
      <alignment horizontal="center"/>
      <protection locked="0"/>
    </xf>
    <xf numFmtId="3" fontId="6" fillId="2" borderId="6" xfId="18" applyNumberFormat="1" applyFont="1" applyFill="1" applyBorder="1" applyProtection="1">
      <alignment/>
      <protection locked="0"/>
    </xf>
    <xf numFmtId="3" fontId="5" fillId="2" borderId="5" xfId="18" applyNumberFormat="1" applyFont="1" applyFill="1" applyBorder="1" applyProtection="1">
      <alignment/>
      <protection locked="0"/>
    </xf>
    <xf numFmtId="174" fontId="6" fillId="2" borderId="6" xfId="18" applyNumberFormat="1" applyFont="1" applyFill="1" applyBorder="1" applyAlignment="1" applyProtection="1">
      <alignment horizontal="center"/>
      <protection locked="0"/>
    </xf>
    <xf numFmtId="172" fontId="6" fillId="2" borderId="10" xfId="18" applyNumberFormat="1" applyFont="1" applyFill="1" applyBorder="1" applyProtection="1">
      <alignment/>
      <protection locked="0"/>
    </xf>
    <xf numFmtId="172" fontId="6" fillId="2" borderId="3" xfId="18" applyFont="1" applyFill="1" applyBorder="1" applyProtection="1">
      <alignment/>
      <protection locked="0"/>
    </xf>
    <xf numFmtId="3" fontId="5" fillId="2" borderId="6" xfId="18" applyNumberFormat="1" applyFont="1" applyFill="1" applyBorder="1" applyProtection="1">
      <alignment/>
      <protection locked="0"/>
    </xf>
    <xf numFmtId="174" fontId="6" fillId="4" borderId="6" xfId="18" applyNumberFormat="1" applyFont="1" applyFill="1" applyBorder="1" applyAlignment="1" applyProtection="1">
      <alignment horizontal="center"/>
      <protection locked="0"/>
    </xf>
    <xf numFmtId="172" fontId="6" fillId="2" borderId="6" xfId="18" applyFont="1" applyFill="1" applyBorder="1" applyAlignment="1" applyProtection="1">
      <alignment horizontal="center"/>
      <protection locked="0"/>
    </xf>
    <xf numFmtId="3" fontId="6" fillId="2" borderId="6" xfId="18" applyNumberFormat="1" applyFont="1" applyFill="1" applyBorder="1" applyAlignment="1" applyProtection="1" quotePrefix="1">
      <alignment horizontal="left"/>
      <protection locked="0"/>
    </xf>
    <xf numFmtId="172" fontId="6" fillId="2" borderId="10" xfId="18" applyNumberFormat="1" applyFont="1" applyFill="1" applyBorder="1" applyAlignment="1" applyProtection="1">
      <alignment horizontal="center"/>
      <protection locked="0"/>
    </xf>
    <xf numFmtId="173" fontId="4" fillId="5" borderId="7" xfId="18" applyNumberFormat="1" applyFont="1" applyFill="1" applyBorder="1" applyProtection="1">
      <alignment/>
      <protection locked="0"/>
    </xf>
    <xf numFmtId="174" fontId="4" fillId="5" borderId="7" xfId="18" applyNumberFormat="1" applyFont="1" applyFill="1" applyBorder="1" applyAlignment="1" applyProtection="1">
      <alignment horizontal="center"/>
      <protection locked="0"/>
    </xf>
    <xf numFmtId="172" fontId="4" fillId="2" borderId="2" xfId="18" applyNumberFormat="1" applyFont="1" applyFill="1" applyBorder="1" applyAlignment="1" applyProtection="1">
      <alignment horizontal="left"/>
      <protection/>
    </xf>
    <xf numFmtId="172" fontId="7" fillId="2" borderId="11" xfId="18" applyNumberFormat="1" applyFont="1" applyFill="1" applyBorder="1" applyProtection="1">
      <alignment/>
      <protection/>
    </xf>
    <xf numFmtId="173" fontId="7" fillId="2" borderId="11" xfId="18" applyNumberFormat="1" applyFont="1" applyFill="1" applyBorder="1" applyProtection="1">
      <alignment/>
      <protection/>
    </xf>
    <xf numFmtId="173" fontId="7" fillId="2" borderId="11" xfId="18" applyNumberFormat="1" applyFont="1" applyFill="1" applyBorder="1" applyAlignment="1" applyProtection="1">
      <alignment horizontal="center"/>
      <protection/>
    </xf>
    <xf numFmtId="172" fontId="7" fillId="2" borderId="11" xfId="18" applyNumberFormat="1" applyFont="1" applyFill="1" applyBorder="1" applyAlignment="1" applyProtection="1">
      <alignment horizontal="center"/>
      <protection/>
    </xf>
    <xf numFmtId="172" fontId="7" fillId="2" borderId="12" xfId="18" applyNumberFormat="1" applyFont="1" applyFill="1" applyBorder="1" applyProtection="1">
      <alignment/>
      <protection/>
    </xf>
    <xf numFmtId="172" fontId="6" fillId="2" borderId="0" xfId="18" applyFont="1" applyFill="1" applyBorder="1" applyProtection="1">
      <alignment/>
      <protection locked="0"/>
    </xf>
    <xf numFmtId="172" fontId="6" fillId="2" borderId="0" xfId="18" applyFont="1" applyFill="1" applyBorder="1" applyAlignment="1" applyProtection="1">
      <alignment horizontal="center"/>
      <protection locked="0"/>
    </xf>
    <xf numFmtId="172" fontId="6" fillId="2" borderId="13" xfId="18" applyNumberFormat="1" applyFont="1" applyFill="1" applyBorder="1" applyProtection="1">
      <alignment/>
      <protection locked="0"/>
    </xf>
    <xf numFmtId="172" fontId="6" fillId="2" borderId="8" xfId="18" applyNumberFormat="1" applyFont="1" applyFill="1" applyBorder="1" applyProtection="1">
      <alignment/>
      <protection locked="0"/>
    </xf>
    <xf numFmtId="173" fontId="6" fillId="2" borderId="8" xfId="18" applyNumberFormat="1" applyFont="1" applyFill="1" applyBorder="1" applyProtection="1">
      <alignment/>
      <protection locked="0"/>
    </xf>
    <xf numFmtId="173" fontId="6" fillId="2" borderId="8" xfId="18" applyNumberFormat="1" applyFont="1" applyFill="1" applyBorder="1" applyAlignment="1" applyProtection="1">
      <alignment horizontal="center"/>
      <protection locked="0"/>
    </xf>
    <xf numFmtId="172" fontId="6" fillId="2" borderId="8" xfId="18" applyNumberFormat="1" applyFont="1" applyFill="1" applyBorder="1" applyAlignment="1" applyProtection="1">
      <alignment horizontal="center"/>
      <protection locked="0"/>
    </xf>
    <xf numFmtId="172" fontId="6" fillId="2" borderId="9" xfId="18" applyNumberFormat="1" applyFont="1" applyFill="1" applyBorder="1" applyProtection="1">
      <alignment/>
      <protection locked="0"/>
    </xf>
    <xf numFmtId="172" fontId="7" fillId="0" borderId="0" xfId="18" applyFont="1" applyAlignment="1">
      <alignment horizontal="center"/>
      <protection/>
    </xf>
    <xf numFmtId="172" fontId="7" fillId="0" borderId="0" xfId="19" applyFont="1">
      <alignment/>
      <protection/>
    </xf>
    <xf numFmtId="172" fontId="5" fillId="2" borderId="8" xfId="19" applyNumberFormat="1" applyFont="1" applyFill="1" applyBorder="1" applyAlignment="1" applyProtection="1">
      <alignment horizontal="left"/>
      <protection locked="0"/>
    </xf>
    <xf numFmtId="173" fontId="6" fillId="2" borderId="8" xfId="19" applyNumberFormat="1" applyFont="1" applyFill="1" applyBorder="1" applyAlignment="1" applyProtection="1">
      <alignment horizontal="left"/>
      <protection locked="0"/>
    </xf>
    <xf numFmtId="0" fontId="5" fillId="2" borderId="7" xfId="19" applyNumberFormat="1" applyFont="1" applyFill="1" applyBorder="1" applyAlignment="1" applyProtection="1">
      <alignment horizontal="center"/>
      <protection locked="0"/>
    </xf>
    <xf numFmtId="172" fontId="6" fillId="2" borderId="5" xfId="19" applyNumberFormat="1" applyFont="1" applyFill="1" applyBorder="1" applyProtection="1">
      <alignment/>
      <protection locked="0"/>
    </xf>
    <xf numFmtId="172" fontId="6" fillId="2" borderId="5" xfId="19" applyNumberFormat="1" applyFont="1" applyFill="1" applyBorder="1" applyAlignment="1" applyProtection="1">
      <alignment horizontal="center"/>
      <protection locked="0"/>
    </xf>
    <xf numFmtId="3" fontId="6" fillId="2" borderId="6" xfId="19" applyNumberFormat="1" applyFont="1" applyFill="1" applyBorder="1" applyProtection="1">
      <alignment/>
      <protection locked="0"/>
    </xf>
    <xf numFmtId="3" fontId="5" fillId="2" borderId="5" xfId="19" applyNumberFormat="1" applyFont="1" applyFill="1" applyBorder="1" applyProtection="1">
      <alignment/>
      <protection locked="0"/>
    </xf>
    <xf numFmtId="174" fontId="6" fillId="2" borderId="5" xfId="19" applyNumberFormat="1" applyFont="1" applyFill="1" applyBorder="1" applyAlignment="1" applyProtection="1">
      <alignment horizontal="center"/>
      <protection locked="0"/>
    </xf>
    <xf numFmtId="172" fontId="6" fillId="2" borderId="6" xfId="19" applyNumberFormat="1" applyFont="1" applyFill="1" applyBorder="1" applyProtection="1">
      <alignment/>
      <protection locked="0"/>
    </xf>
    <xf numFmtId="172" fontId="6" fillId="2" borderId="6" xfId="19" applyNumberFormat="1" applyFont="1" applyFill="1" applyBorder="1" applyAlignment="1" applyProtection="1">
      <alignment horizontal="center"/>
      <protection locked="0"/>
    </xf>
    <xf numFmtId="3" fontId="5" fillId="2" borderId="6" xfId="19" applyNumberFormat="1" applyFont="1" applyFill="1" applyBorder="1" applyProtection="1">
      <alignment/>
      <protection locked="0"/>
    </xf>
    <xf numFmtId="174" fontId="6" fillId="2" borderId="6" xfId="19" applyNumberFormat="1" applyFont="1" applyFill="1" applyBorder="1" applyAlignment="1" applyProtection="1">
      <alignment horizontal="center"/>
      <protection locked="0"/>
    </xf>
    <xf numFmtId="172" fontId="4" fillId="2" borderId="2" xfId="19" applyNumberFormat="1" applyFont="1" applyFill="1" applyBorder="1" applyAlignment="1" applyProtection="1">
      <alignment horizontal="left"/>
      <protection/>
    </xf>
    <xf numFmtId="172" fontId="7" fillId="2" borderId="11" xfId="19" applyNumberFormat="1" applyFont="1" applyFill="1" applyBorder="1" applyProtection="1">
      <alignment/>
      <protection/>
    </xf>
    <xf numFmtId="173" fontId="7" fillId="2" borderId="11" xfId="19" applyNumberFormat="1" applyFont="1" applyFill="1" applyBorder="1" applyProtection="1">
      <alignment/>
      <protection/>
    </xf>
    <xf numFmtId="172" fontId="7" fillId="2" borderId="12" xfId="19" applyNumberFormat="1" applyFont="1" applyFill="1" applyBorder="1" applyProtection="1">
      <alignment/>
      <protection/>
    </xf>
    <xf numFmtId="172" fontId="8" fillId="2" borderId="3" xfId="19" applyFont="1" applyFill="1" applyBorder="1" applyProtection="1">
      <alignment/>
      <protection locked="0"/>
    </xf>
    <xf numFmtId="172" fontId="6" fillId="2" borderId="0" xfId="19" applyNumberFormat="1" applyFont="1" applyFill="1" applyBorder="1" applyProtection="1">
      <alignment/>
      <protection locked="0"/>
    </xf>
    <xf numFmtId="173" fontId="6" fillId="2" borderId="0" xfId="19" applyNumberFormat="1" applyFont="1" applyFill="1" applyBorder="1" applyProtection="1">
      <alignment/>
      <protection locked="0"/>
    </xf>
    <xf numFmtId="172" fontId="6" fillId="2" borderId="10" xfId="19" applyNumberFormat="1" applyFont="1" applyFill="1" applyBorder="1" applyProtection="1">
      <alignment/>
      <protection locked="0"/>
    </xf>
    <xf numFmtId="172" fontId="6" fillId="2" borderId="3" xfId="19" applyNumberFormat="1" applyFont="1" applyFill="1" applyBorder="1" applyProtection="1">
      <alignment/>
      <protection locked="0"/>
    </xf>
    <xf numFmtId="172" fontId="6" fillId="2" borderId="0" xfId="19" applyFont="1" applyFill="1" applyBorder="1" applyProtection="1">
      <alignment/>
      <protection locked="0"/>
    </xf>
    <xf numFmtId="172" fontId="8" fillId="2" borderId="0" xfId="19" applyFont="1" applyFill="1" applyProtection="1">
      <alignment/>
      <protection locked="0"/>
    </xf>
    <xf numFmtId="172" fontId="6" fillId="2" borderId="13" xfId="19" applyNumberFormat="1" applyFont="1" applyFill="1" applyBorder="1" applyProtection="1">
      <alignment/>
      <protection locked="0"/>
    </xf>
    <xf numFmtId="172" fontId="6" fillId="2" borderId="8" xfId="19" applyNumberFormat="1" applyFont="1" applyFill="1" applyBorder="1" applyProtection="1">
      <alignment/>
      <protection locked="0"/>
    </xf>
    <xf numFmtId="173" fontId="6" fillId="2" borderId="8" xfId="19" applyNumberFormat="1" applyFont="1" applyFill="1" applyBorder="1" applyProtection="1">
      <alignment/>
      <protection locked="0"/>
    </xf>
    <xf numFmtId="172" fontId="6" fillId="2" borderId="9" xfId="19" applyNumberFormat="1" applyFont="1" applyFill="1" applyBorder="1" applyProtection="1">
      <alignment/>
      <protection locked="0"/>
    </xf>
    <xf numFmtId="172" fontId="7" fillId="0" borderId="0" xfId="20" applyFont="1">
      <alignment/>
      <protection/>
    </xf>
    <xf numFmtId="172" fontId="5" fillId="2" borderId="8" xfId="20" applyNumberFormat="1" applyFont="1" applyFill="1" applyBorder="1" applyAlignment="1" applyProtection="1">
      <alignment horizontal="left"/>
      <protection locked="0"/>
    </xf>
    <xf numFmtId="173" fontId="5" fillId="2" borderId="8" xfId="20" applyNumberFormat="1" applyFont="1" applyFill="1" applyBorder="1" applyAlignment="1" applyProtection="1">
      <alignment/>
      <protection locked="0"/>
    </xf>
    <xf numFmtId="172" fontId="5" fillId="2" borderId="7" xfId="20" applyNumberFormat="1" applyFont="1" applyFill="1" applyBorder="1" applyAlignment="1" applyProtection="1">
      <alignment horizontal="center"/>
      <protection locked="0"/>
    </xf>
    <xf numFmtId="172" fontId="5" fillId="2" borderId="1" xfId="20" applyNumberFormat="1" applyFont="1" applyFill="1" applyBorder="1" applyAlignment="1" applyProtection="1">
      <alignment horizontal="center"/>
      <protection locked="0"/>
    </xf>
    <xf numFmtId="172" fontId="7" fillId="0" borderId="0" xfId="20" applyNumberFormat="1" applyFont="1" applyProtection="1">
      <alignment/>
      <protection/>
    </xf>
    <xf numFmtId="172" fontId="6" fillId="2" borderId="2" xfId="20" applyFont="1" applyFill="1" applyBorder="1" applyProtection="1">
      <alignment/>
      <protection locked="0"/>
    </xf>
    <xf numFmtId="172" fontId="6" fillId="2" borderId="5" xfId="20" applyNumberFormat="1" applyFont="1" applyFill="1" applyBorder="1" applyAlignment="1" applyProtection="1">
      <alignment horizontal="center"/>
      <protection locked="0"/>
    </xf>
    <xf numFmtId="187" fontId="6" fillId="2" borderId="6" xfId="20" applyNumberFormat="1" applyFont="1" applyFill="1" applyBorder="1" applyAlignment="1" applyProtection="1" quotePrefix="1">
      <alignment horizontal="left"/>
      <protection locked="0"/>
    </xf>
    <xf numFmtId="187" fontId="5" fillId="2" borderId="5" xfId="20" applyNumberFormat="1" applyFont="1" applyFill="1" applyBorder="1" applyAlignment="1" applyProtection="1">
      <alignment horizontal="right"/>
      <protection locked="0"/>
    </xf>
    <xf numFmtId="174" fontId="6" fillId="2" borderId="5" xfId="20" applyNumberFormat="1" applyFont="1" applyFill="1" applyBorder="1" applyAlignment="1" applyProtection="1">
      <alignment horizontal="center"/>
      <protection locked="0"/>
    </xf>
    <xf numFmtId="172" fontId="6" fillId="2" borderId="3" xfId="20" applyFont="1" applyFill="1" applyBorder="1" applyProtection="1">
      <alignment/>
      <protection locked="0"/>
    </xf>
    <xf numFmtId="172" fontId="6" fillId="2" borderId="6" xfId="20" applyNumberFormat="1" applyFont="1" applyFill="1" applyBorder="1" applyAlignment="1" applyProtection="1">
      <alignment horizontal="center"/>
      <protection locked="0"/>
    </xf>
    <xf numFmtId="187" fontId="5" fillId="2" borderId="6" xfId="20" applyNumberFormat="1" applyFont="1" applyFill="1" applyBorder="1" applyAlignment="1" applyProtection="1">
      <alignment horizontal="right"/>
      <protection locked="0"/>
    </xf>
    <xf numFmtId="174" fontId="6" fillId="2" borderId="6" xfId="20" applyNumberFormat="1" applyFont="1" applyFill="1" applyBorder="1" applyAlignment="1" applyProtection="1">
      <alignment horizontal="center"/>
      <protection locked="0"/>
    </xf>
    <xf numFmtId="187" fontId="6" fillId="2" borderId="6" xfId="20" applyNumberFormat="1" applyFont="1" applyFill="1" applyBorder="1" applyAlignment="1" applyProtection="1">
      <alignment horizontal="left"/>
      <protection locked="0"/>
    </xf>
    <xf numFmtId="172" fontId="6" fillId="2" borderId="13" xfId="20" applyFont="1" applyFill="1" applyBorder="1" applyProtection="1">
      <alignment/>
      <protection locked="0"/>
    </xf>
    <xf numFmtId="174" fontId="6" fillId="2" borderId="4" xfId="20" applyNumberFormat="1" applyFont="1" applyFill="1" applyBorder="1" applyAlignment="1" applyProtection="1">
      <alignment horizontal="center"/>
      <protection locked="0"/>
    </xf>
    <xf numFmtId="3" fontId="4" fillId="5" borderId="7" xfId="20" applyNumberFormat="1" applyFont="1" applyFill="1" applyBorder="1" applyAlignment="1" applyProtection="1">
      <alignment horizontal="right"/>
      <protection locked="0"/>
    </xf>
    <xf numFmtId="3" fontId="5" fillId="2" borderId="7" xfId="20" applyNumberFormat="1" applyFont="1" applyFill="1" applyBorder="1" applyAlignment="1" applyProtection="1">
      <alignment horizontal="right"/>
      <protection locked="0"/>
    </xf>
    <xf numFmtId="189" fontId="26" fillId="2" borderId="1" xfId="20" applyNumberFormat="1" applyFont="1" applyFill="1" applyBorder="1" applyAlignment="1" applyProtection="1">
      <alignment horizontal="center"/>
      <protection locked="0"/>
    </xf>
    <xf numFmtId="172" fontId="27" fillId="2" borderId="2" xfId="20" applyNumberFormat="1" applyFont="1" applyFill="1" applyBorder="1" applyAlignment="1" applyProtection="1">
      <alignment horizontal="left"/>
      <protection/>
    </xf>
    <xf numFmtId="172" fontId="6" fillId="2" borderId="11" xfId="20" applyNumberFormat="1" applyFont="1" applyFill="1" applyBorder="1" applyAlignment="1" applyProtection="1">
      <alignment horizontal="right"/>
      <protection/>
    </xf>
    <xf numFmtId="172" fontId="6" fillId="2" borderId="11" xfId="20" applyNumberFormat="1" applyFont="1" applyFill="1" applyBorder="1" applyProtection="1">
      <alignment/>
      <protection/>
    </xf>
    <xf numFmtId="173" fontId="6" fillId="2" borderId="11" xfId="20" applyNumberFormat="1" applyFont="1" applyFill="1" applyBorder="1" applyAlignment="1" applyProtection="1">
      <alignment horizontal="center"/>
      <protection/>
    </xf>
    <xf numFmtId="172" fontId="6" fillId="2" borderId="11" xfId="20" applyNumberFormat="1" applyFont="1" applyFill="1" applyBorder="1" applyAlignment="1" applyProtection="1">
      <alignment horizontal="center"/>
      <protection/>
    </xf>
    <xf numFmtId="172" fontId="8" fillId="2" borderId="10" xfId="20" applyFont="1" applyFill="1" applyBorder="1">
      <alignment/>
      <protection/>
    </xf>
    <xf numFmtId="172" fontId="6" fillId="2" borderId="3" xfId="20" applyNumberFormat="1" applyFont="1" applyFill="1" applyBorder="1" applyProtection="1">
      <alignment/>
      <protection locked="0"/>
    </xf>
    <xf numFmtId="172" fontId="6" fillId="2" borderId="0" xfId="20" applyFont="1" applyFill="1" applyBorder="1" applyProtection="1">
      <alignment/>
      <protection locked="0"/>
    </xf>
    <xf numFmtId="172" fontId="6" fillId="2" borderId="0" xfId="20" applyFont="1" applyFill="1" applyBorder="1" applyAlignment="1" applyProtection="1">
      <alignment horizontal="center"/>
      <protection locked="0"/>
    </xf>
    <xf numFmtId="172" fontId="6" fillId="2" borderId="0" xfId="20" applyNumberFormat="1" applyFont="1" applyFill="1" applyBorder="1" applyAlignment="1" applyProtection="1">
      <alignment horizontal="center"/>
      <protection locked="0"/>
    </xf>
    <xf numFmtId="172" fontId="8" fillId="2" borderId="10" xfId="20" applyFont="1" applyFill="1" applyBorder="1" applyProtection="1">
      <alignment/>
      <protection locked="0"/>
    </xf>
    <xf numFmtId="172" fontId="8" fillId="2" borderId="0" xfId="20" applyFont="1" applyFill="1" applyProtection="1">
      <alignment/>
      <protection locked="0"/>
    </xf>
    <xf numFmtId="172" fontId="6" fillId="2" borderId="13" xfId="20" applyNumberFormat="1" applyFont="1" applyFill="1" applyBorder="1" applyProtection="1">
      <alignment/>
      <protection locked="0"/>
    </xf>
    <xf numFmtId="172" fontId="6" fillId="2" borderId="8" xfId="20" applyNumberFormat="1" applyFont="1" applyFill="1" applyBorder="1" applyProtection="1">
      <alignment/>
      <protection locked="0"/>
    </xf>
    <xf numFmtId="173" fontId="6" fillId="2" borderId="8" xfId="20" applyNumberFormat="1" applyFont="1" applyFill="1" applyBorder="1" applyAlignment="1" applyProtection="1">
      <alignment horizontal="center"/>
      <protection locked="0"/>
    </xf>
    <xf numFmtId="172" fontId="6" fillId="2" borderId="8" xfId="20" applyNumberFormat="1" applyFont="1" applyFill="1" applyBorder="1" applyAlignment="1" applyProtection="1">
      <alignment horizontal="center"/>
      <protection locked="0"/>
    </xf>
    <xf numFmtId="172" fontId="8" fillId="2" borderId="9" xfId="20" applyFont="1" applyFill="1" applyBorder="1" applyProtection="1">
      <alignment/>
      <protection locked="0"/>
    </xf>
    <xf numFmtId="172" fontId="7" fillId="0" borderId="0" xfId="20" applyFont="1" applyAlignment="1">
      <alignment horizontal="center"/>
      <protection/>
    </xf>
    <xf numFmtId="172" fontId="1" fillId="6" borderId="14" xfId="21" applyNumberFormat="1" applyFont="1" applyFill="1" applyBorder="1" applyProtection="1">
      <alignment/>
      <protection/>
    </xf>
    <xf numFmtId="172" fontId="2" fillId="6" borderId="15" xfId="21" applyNumberFormat="1" applyFont="1" applyFill="1" applyBorder="1" applyAlignment="1" applyProtection="1">
      <alignment horizontal="center" vertical="center"/>
      <protection/>
    </xf>
    <xf numFmtId="173" fontId="4" fillId="7" borderId="2" xfId="21" applyNumberFormat="1" applyFont="1" applyFill="1" applyBorder="1" applyAlignment="1" applyProtection="1">
      <alignment horizontal="right"/>
      <protection/>
    </xf>
    <xf numFmtId="172" fontId="4" fillId="7" borderId="3" xfId="21" applyNumberFormat="1" applyFont="1" applyFill="1" applyBorder="1" applyAlignment="1" applyProtection="1">
      <alignment horizontal="right"/>
      <protection/>
    </xf>
    <xf numFmtId="172" fontId="4" fillId="7" borderId="4" xfId="21" applyNumberFormat="1" applyFont="1" applyFill="1" applyBorder="1" applyAlignment="1" applyProtection="1">
      <alignment horizontal="center"/>
      <protection/>
    </xf>
    <xf numFmtId="172" fontId="4" fillId="7" borderId="14" xfId="21" applyNumberFormat="1" applyFont="1" applyFill="1" applyBorder="1" applyAlignment="1" applyProtection="1">
      <alignment horizontal="center"/>
      <protection/>
    </xf>
    <xf numFmtId="172" fontId="4" fillId="7" borderId="5" xfId="21" applyNumberFormat="1" applyFont="1" applyFill="1" applyBorder="1" applyAlignment="1" applyProtection="1">
      <alignment horizontal="right"/>
      <protection/>
    </xf>
    <xf numFmtId="175" fontId="5" fillId="7" borderId="12" xfId="21" applyNumberFormat="1" applyFont="1" applyFill="1" applyBorder="1" applyAlignment="1" applyProtection="1">
      <alignment horizontal="center"/>
      <protection/>
    </xf>
    <xf numFmtId="172" fontId="4" fillId="7" borderId="4" xfId="21" applyNumberFormat="1" applyFont="1" applyFill="1" applyBorder="1" applyProtection="1">
      <alignment/>
      <protection/>
    </xf>
    <xf numFmtId="173" fontId="4" fillId="7" borderId="9" xfId="21" applyNumberFormat="1" applyFont="1" applyFill="1" applyBorder="1" applyProtection="1">
      <alignment/>
      <protection/>
    </xf>
    <xf numFmtId="172" fontId="4" fillId="7" borderId="5" xfId="21" applyNumberFormat="1" applyFont="1" applyFill="1" applyBorder="1" applyAlignment="1" applyProtection="1">
      <alignment horizontal="center"/>
      <protection/>
    </xf>
    <xf numFmtId="173" fontId="4" fillId="7" borderId="5" xfId="21" applyNumberFormat="1" applyFont="1" applyFill="1" applyBorder="1" applyAlignment="1" applyProtection="1">
      <alignment horizontal="center"/>
      <protection/>
    </xf>
    <xf numFmtId="173" fontId="4" fillId="7" borderId="4" xfId="21" applyNumberFormat="1" applyFont="1" applyFill="1" applyBorder="1" applyAlignment="1" applyProtection="1">
      <alignment horizontal="center"/>
      <protection/>
    </xf>
    <xf numFmtId="173" fontId="7" fillId="7" borderId="5" xfId="21" applyNumberFormat="1" applyFont="1" applyFill="1" applyBorder="1" applyProtection="1">
      <alignment/>
      <protection/>
    </xf>
    <xf numFmtId="173" fontId="7" fillId="7" borderId="6" xfId="21" applyNumberFormat="1" applyFont="1" applyFill="1" applyBorder="1" applyProtection="1">
      <alignment/>
      <protection/>
    </xf>
    <xf numFmtId="173" fontId="7" fillId="7" borderId="12" xfId="21" applyNumberFormat="1" applyFont="1" applyFill="1" applyBorder="1" applyProtection="1">
      <alignment/>
      <protection/>
    </xf>
    <xf numFmtId="173" fontId="7" fillId="7" borderId="10" xfId="21" applyNumberFormat="1" applyFont="1" applyFill="1" applyBorder="1" applyProtection="1">
      <alignment/>
      <protection/>
    </xf>
    <xf numFmtId="172" fontId="7" fillId="7" borderId="10" xfId="21" applyNumberFormat="1" applyFont="1" applyFill="1" applyBorder="1" applyProtection="1">
      <alignment/>
      <protection/>
    </xf>
    <xf numFmtId="173" fontId="7" fillId="7" borderId="9" xfId="21" applyNumberFormat="1" applyFont="1" applyFill="1" applyBorder="1" applyProtection="1">
      <alignment/>
      <protection/>
    </xf>
    <xf numFmtId="174" fontId="4" fillId="7" borderId="2" xfId="21" applyNumberFormat="1" applyFont="1" applyFill="1" applyBorder="1" applyAlignment="1" applyProtection="1">
      <alignment horizontal="center"/>
      <protection/>
    </xf>
    <xf numFmtId="172" fontId="4" fillId="7" borderId="11" xfId="21" applyNumberFormat="1" applyFont="1" applyFill="1" applyBorder="1" applyAlignment="1" applyProtection="1">
      <alignment horizontal="left"/>
      <protection/>
    </xf>
    <xf numFmtId="172" fontId="7" fillId="7" borderId="11" xfId="21" applyNumberFormat="1" applyFont="1" applyFill="1" applyBorder="1" applyAlignment="1" applyProtection="1">
      <alignment horizontal="center"/>
      <protection/>
    </xf>
    <xf numFmtId="172" fontId="4" fillId="7" borderId="0" xfId="21" applyNumberFormat="1" applyFont="1" applyFill="1" applyBorder="1" applyAlignment="1" applyProtection="1">
      <alignment horizontal="left"/>
      <protection/>
    </xf>
    <xf numFmtId="172" fontId="7" fillId="7" borderId="0" xfId="21" applyNumberFormat="1" applyFont="1" applyFill="1" applyBorder="1" applyProtection="1">
      <alignment/>
      <protection/>
    </xf>
    <xf numFmtId="174" fontId="4" fillId="7" borderId="3" xfId="21" applyNumberFormat="1" applyFont="1" applyFill="1" applyBorder="1" applyAlignment="1" applyProtection="1">
      <alignment horizontal="center"/>
      <protection/>
    </xf>
    <xf numFmtId="172" fontId="7" fillId="7" borderId="13" xfId="21" applyNumberFormat="1" applyFont="1" applyFill="1" applyBorder="1" applyProtection="1">
      <alignment/>
      <protection/>
    </xf>
    <xf numFmtId="172" fontId="7" fillId="7" borderId="8" xfId="21" applyNumberFormat="1" applyFont="1" applyFill="1" applyBorder="1" applyAlignment="1" applyProtection="1">
      <alignment horizontal="center"/>
      <protection/>
    </xf>
    <xf numFmtId="172" fontId="7" fillId="7" borderId="8" xfId="21" applyFont="1" applyFill="1" applyBorder="1">
      <alignment/>
      <protection/>
    </xf>
    <xf numFmtId="172" fontId="7" fillId="7" borderId="2" xfId="21" applyNumberFormat="1" applyFont="1" applyFill="1" applyBorder="1" applyAlignment="1" applyProtection="1">
      <alignment horizontal="center"/>
      <protection/>
    </xf>
    <xf numFmtId="172" fontId="7" fillId="7" borderId="11" xfId="21" applyNumberFormat="1" applyFont="1" applyFill="1" applyBorder="1" applyAlignment="1" applyProtection="1">
      <alignment horizontal="left"/>
      <protection/>
    </xf>
    <xf numFmtId="172" fontId="7" fillId="7" borderId="3" xfId="21" applyNumberFormat="1" applyFont="1" applyFill="1" applyBorder="1" applyProtection="1">
      <alignment/>
      <protection/>
    </xf>
    <xf numFmtId="172" fontId="7" fillId="7" borderId="0" xfId="21" applyNumberFormat="1" applyFont="1" applyFill="1" applyBorder="1" applyAlignment="1" applyProtection="1">
      <alignment horizontal="center"/>
      <protection/>
    </xf>
    <xf numFmtId="172" fontId="7" fillId="7" borderId="8" xfId="21" applyNumberFormat="1" applyFont="1" applyFill="1" applyBorder="1" applyAlignment="1" applyProtection="1">
      <alignment horizontal="right"/>
      <protection/>
    </xf>
    <xf numFmtId="172" fontId="7" fillId="7" borderId="3" xfId="21" applyNumberFormat="1" applyFont="1" applyFill="1" applyBorder="1" applyAlignment="1" applyProtection="1">
      <alignment horizontal="center"/>
      <protection/>
    </xf>
    <xf numFmtId="172" fontId="7" fillId="7" borderId="0" xfId="21" applyNumberFormat="1" applyFont="1" applyFill="1" applyBorder="1" applyAlignment="1" applyProtection="1">
      <alignment horizontal="left"/>
      <protection/>
    </xf>
    <xf numFmtId="172" fontId="7" fillId="7" borderId="0" xfId="21" applyFont="1" applyFill="1" applyBorder="1">
      <alignment/>
      <protection/>
    </xf>
    <xf numFmtId="172" fontId="7" fillId="7" borderId="0" xfId="21" applyNumberFormat="1" applyFont="1" applyFill="1" applyBorder="1" applyAlignment="1" applyProtection="1">
      <alignment horizontal="right"/>
      <protection/>
    </xf>
    <xf numFmtId="172" fontId="1" fillId="6" borderId="14" xfId="21" applyNumberFormat="1" applyFont="1" applyFill="1" applyBorder="1" applyAlignment="1" applyProtection="1">
      <alignment horizontal="center"/>
      <protection/>
    </xf>
    <xf numFmtId="172" fontId="1" fillId="6" borderId="15" xfId="21" applyNumberFormat="1" applyFont="1" applyFill="1" applyBorder="1" applyAlignment="1" applyProtection="1">
      <alignment horizontal="left"/>
      <protection/>
    </xf>
    <xf numFmtId="172" fontId="1" fillId="6" borderId="15" xfId="21" applyNumberFormat="1" applyFont="1" applyFill="1" applyBorder="1" applyAlignment="1" applyProtection="1">
      <alignment horizontal="right"/>
      <protection/>
    </xf>
    <xf numFmtId="173" fontId="1" fillId="6" borderId="7" xfId="21" applyNumberFormat="1" applyFont="1" applyFill="1" applyBorder="1" applyProtection="1">
      <alignment/>
      <protection/>
    </xf>
    <xf numFmtId="172" fontId="7" fillId="7" borderId="2" xfId="21" applyNumberFormat="1" applyFont="1" applyFill="1" applyBorder="1" applyProtection="1">
      <alignment/>
      <protection/>
    </xf>
    <xf numFmtId="172" fontId="4" fillId="7" borderId="11" xfId="21" applyNumberFormat="1" applyFont="1" applyFill="1" applyBorder="1" applyAlignment="1" applyProtection="1">
      <alignment horizontal="center"/>
      <protection/>
    </xf>
    <xf numFmtId="172" fontId="4" fillId="7" borderId="0" xfId="21" applyNumberFormat="1" applyFont="1" applyFill="1" applyBorder="1" applyAlignment="1" applyProtection="1">
      <alignment horizontal="center"/>
      <protection/>
    </xf>
    <xf numFmtId="172" fontId="7" fillId="7" borderId="8" xfId="21" applyNumberFormat="1" applyFont="1" applyFill="1" applyBorder="1" applyProtection="1">
      <alignment/>
      <protection/>
    </xf>
    <xf numFmtId="174" fontId="4" fillId="5" borderId="11" xfId="21" applyNumberFormat="1" applyFont="1" applyFill="1" applyBorder="1" applyAlignment="1" applyProtection="1">
      <alignment horizontal="center"/>
      <protection/>
    </xf>
    <xf numFmtId="174" fontId="4" fillId="5" borderId="0" xfId="21" applyNumberFormat="1" applyFont="1" applyFill="1" applyBorder="1" applyAlignment="1" applyProtection="1">
      <alignment horizontal="center"/>
      <protection/>
    </xf>
    <xf numFmtId="172" fontId="1" fillId="6" borderId="2" xfId="20" applyNumberFormat="1" applyFont="1" applyFill="1" applyBorder="1" applyProtection="1">
      <alignment/>
      <protection/>
    </xf>
    <xf numFmtId="172" fontId="1" fillId="6" borderId="11" xfId="20" applyNumberFormat="1" applyFont="1" applyFill="1" applyBorder="1" applyProtection="1">
      <alignment/>
      <protection/>
    </xf>
    <xf numFmtId="173" fontId="2" fillId="6" borderId="11" xfId="20" applyNumberFormat="1" applyFont="1" applyFill="1" applyBorder="1" applyAlignment="1" applyProtection="1">
      <alignment horizontal="centerContinuous"/>
      <protection/>
    </xf>
    <xf numFmtId="173" fontId="1" fillId="6" borderId="11" xfId="20" applyNumberFormat="1" applyFont="1" applyFill="1" applyBorder="1" applyAlignment="1" applyProtection="1">
      <alignment horizontal="centerContinuous"/>
      <protection/>
    </xf>
    <xf numFmtId="172" fontId="1" fillId="6" borderId="11" xfId="20" applyNumberFormat="1" applyFont="1" applyFill="1" applyBorder="1" applyAlignment="1" applyProtection="1">
      <alignment horizontal="center"/>
      <protection/>
    </xf>
    <xf numFmtId="172" fontId="1" fillId="6" borderId="12" xfId="20" applyNumberFormat="1" applyFont="1" applyFill="1" applyBorder="1" applyAlignment="1" applyProtection="1">
      <alignment horizontal="center"/>
      <protection/>
    </xf>
    <xf numFmtId="172" fontId="1" fillId="6" borderId="3" xfId="20" applyNumberFormat="1" applyFont="1" applyFill="1" applyBorder="1" applyProtection="1">
      <alignment/>
      <protection/>
    </xf>
    <xf numFmtId="172" fontId="16" fillId="6" borderId="0" xfId="20" applyFont="1" applyFill="1">
      <alignment/>
      <protection/>
    </xf>
    <xf numFmtId="172" fontId="9" fillId="6" borderId="0" xfId="20" applyNumberFormat="1" applyFont="1" applyFill="1" applyBorder="1" applyAlignment="1" applyProtection="1">
      <alignment horizontal="centerContinuous"/>
      <protection/>
    </xf>
    <xf numFmtId="172" fontId="16" fillId="6" borderId="0" xfId="20" applyFont="1" applyFill="1" applyAlignment="1">
      <alignment horizontal="centerContinuous"/>
      <protection/>
    </xf>
    <xf numFmtId="173" fontId="1" fillId="6" borderId="0" xfId="20" applyNumberFormat="1" applyFont="1" applyFill="1" applyBorder="1" applyAlignment="1" applyProtection="1">
      <alignment horizontal="centerContinuous"/>
      <protection/>
    </xf>
    <xf numFmtId="172" fontId="1" fillId="6" borderId="0" xfId="20" applyNumberFormat="1" applyFont="1" applyFill="1" applyBorder="1" applyAlignment="1" applyProtection="1">
      <alignment horizontal="center"/>
      <protection/>
    </xf>
    <xf numFmtId="172" fontId="1" fillId="6" borderId="10" xfId="20" applyNumberFormat="1" applyFont="1" applyFill="1" applyBorder="1" applyAlignment="1" applyProtection="1">
      <alignment horizontal="center"/>
      <protection/>
    </xf>
    <xf numFmtId="172" fontId="1" fillId="6" borderId="13" xfId="20" applyNumberFormat="1" applyFont="1" applyFill="1" applyBorder="1" applyProtection="1">
      <alignment/>
      <protection/>
    </xf>
    <xf numFmtId="186" fontId="1" fillId="6" borderId="8" xfId="20" applyNumberFormat="1" applyFont="1" applyFill="1" applyBorder="1" applyProtection="1">
      <alignment/>
      <protection/>
    </xf>
    <xf numFmtId="172" fontId="1" fillId="6" borderId="8" xfId="20" applyNumberFormat="1" applyFont="1" applyFill="1" applyBorder="1" applyAlignment="1" applyProtection="1">
      <alignment horizontal="centerContinuous"/>
      <protection/>
    </xf>
    <xf numFmtId="173" fontId="1" fillId="6" borderId="8" xfId="20" applyNumberFormat="1" applyFont="1" applyFill="1" applyBorder="1" applyAlignment="1" applyProtection="1">
      <alignment horizontal="centerContinuous"/>
      <protection/>
    </xf>
    <xf numFmtId="172" fontId="1" fillId="6" borderId="8" xfId="20" applyNumberFormat="1" applyFont="1" applyFill="1" applyBorder="1" applyAlignment="1" applyProtection="1">
      <alignment horizontal="center"/>
      <protection/>
    </xf>
    <xf numFmtId="172" fontId="1" fillId="6" borderId="9" xfId="20" applyNumberFormat="1" applyFont="1" applyFill="1" applyBorder="1" applyAlignment="1" applyProtection="1">
      <alignment horizontal="center"/>
      <protection/>
    </xf>
    <xf numFmtId="174" fontId="1" fillId="6" borderId="11" xfId="20" applyNumberFormat="1" applyFont="1" applyFill="1" applyBorder="1" applyAlignment="1" applyProtection="1">
      <alignment horizontal="center"/>
      <protection/>
    </xf>
    <xf numFmtId="174" fontId="1" fillId="6" borderId="0" xfId="20" applyNumberFormat="1" applyFont="1" applyFill="1" applyBorder="1" applyAlignment="1" applyProtection="1">
      <alignment horizontal="center"/>
      <protection/>
    </xf>
    <xf numFmtId="174" fontId="1" fillId="6" borderId="7" xfId="20" applyNumberFormat="1" applyFont="1" applyFill="1" applyBorder="1" applyAlignment="1" applyProtection="1">
      <alignment horizontal="center"/>
      <protection/>
    </xf>
    <xf numFmtId="189" fontId="1" fillId="6" borderId="7" xfId="20" applyNumberFormat="1" applyFont="1" applyFill="1" applyBorder="1" applyAlignment="1" applyProtection="1">
      <alignment horizontal="center"/>
      <protection/>
    </xf>
    <xf numFmtId="2" fontId="1" fillId="6" borderId="7" xfId="20" applyNumberFormat="1" applyFont="1" applyFill="1" applyBorder="1" applyAlignment="1" applyProtection="1">
      <alignment horizontal="center"/>
      <protection/>
    </xf>
    <xf numFmtId="186" fontId="4" fillId="7" borderId="8" xfId="20" applyNumberFormat="1" applyFont="1" applyFill="1" applyBorder="1" applyProtection="1">
      <alignment/>
      <protection/>
    </xf>
    <xf numFmtId="172" fontId="19" fillId="7" borderId="15" xfId="20" applyNumberFormat="1" applyFont="1" applyFill="1" applyBorder="1" applyAlignment="1" applyProtection="1">
      <alignment horizontal="left"/>
      <protection/>
    </xf>
    <xf numFmtId="172" fontId="4" fillId="7" borderId="5" xfId="20" applyNumberFormat="1" applyFont="1" applyFill="1" applyBorder="1" applyAlignment="1" applyProtection="1">
      <alignment horizontal="center"/>
      <protection/>
    </xf>
    <xf numFmtId="172" fontId="4" fillId="7" borderId="6" xfId="20" applyFont="1" applyFill="1" applyBorder="1" applyAlignment="1">
      <alignment horizontal="center"/>
      <protection/>
    </xf>
    <xf numFmtId="172" fontId="4" fillId="7" borderId="4" xfId="20" applyNumberFormat="1" applyFont="1" applyFill="1" applyBorder="1" applyAlignment="1" applyProtection="1">
      <alignment horizontal="center"/>
      <protection/>
    </xf>
    <xf numFmtId="172" fontId="4" fillId="7" borderId="15" xfId="20" applyNumberFormat="1" applyFont="1" applyFill="1" applyBorder="1" applyProtection="1">
      <alignment/>
      <protection/>
    </xf>
    <xf numFmtId="173" fontId="4" fillId="7" borderId="15" xfId="20" applyNumberFormat="1" applyFont="1" applyFill="1" applyBorder="1" applyAlignment="1" applyProtection="1">
      <alignment horizontal="center"/>
      <protection/>
    </xf>
    <xf numFmtId="172" fontId="4" fillId="7" borderId="0" xfId="20" applyNumberFormat="1" applyFont="1" applyFill="1" applyBorder="1" applyProtection="1">
      <alignment/>
      <protection/>
    </xf>
    <xf numFmtId="173" fontId="4" fillId="7" borderId="5" xfId="20" applyNumberFormat="1" applyFont="1" applyFill="1" applyBorder="1" applyAlignment="1" applyProtection="1">
      <alignment horizontal="center"/>
      <protection/>
    </xf>
    <xf numFmtId="172" fontId="4" fillId="7" borderId="0" xfId="20" applyNumberFormat="1" applyFont="1" applyFill="1" applyBorder="1" applyAlignment="1" applyProtection="1">
      <alignment horizontal="center"/>
      <protection/>
    </xf>
    <xf numFmtId="173" fontId="4" fillId="7" borderId="6" xfId="20" applyNumberFormat="1" applyFont="1" applyFill="1" applyBorder="1" applyAlignment="1" applyProtection="1">
      <alignment horizontal="center"/>
      <protection/>
    </xf>
    <xf numFmtId="172" fontId="7" fillId="7" borderId="8" xfId="20" applyFont="1" applyFill="1" applyBorder="1">
      <alignment/>
      <protection/>
    </xf>
    <xf numFmtId="173" fontId="4" fillId="7" borderId="4" xfId="20" applyNumberFormat="1" applyFont="1" applyFill="1" applyBorder="1" applyAlignment="1" applyProtection="1">
      <alignment horizontal="center"/>
      <protection/>
    </xf>
    <xf numFmtId="173" fontId="5" fillId="7" borderId="8" xfId="20" applyNumberFormat="1" applyFont="1" applyFill="1" applyBorder="1" applyAlignment="1" applyProtection="1">
      <alignment horizontal="centerContinuous"/>
      <protection/>
    </xf>
    <xf numFmtId="172" fontId="1" fillId="7" borderId="8" xfId="20" applyNumberFormat="1" applyFont="1" applyFill="1" applyBorder="1" applyAlignment="1" applyProtection="1">
      <alignment horizontal="center"/>
      <protection/>
    </xf>
    <xf numFmtId="172" fontId="1" fillId="7" borderId="9" xfId="20" applyNumberFormat="1" applyFont="1" applyFill="1" applyBorder="1" applyAlignment="1" applyProtection="1">
      <alignment horizontal="center"/>
      <protection/>
    </xf>
    <xf numFmtId="172" fontId="4" fillId="7" borderId="1" xfId="20" applyNumberFormat="1" applyFont="1" applyFill="1" applyBorder="1" applyAlignment="1" applyProtection="1">
      <alignment horizontal="center"/>
      <protection/>
    </xf>
    <xf numFmtId="172" fontId="4" fillId="7" borderId="6" xfId="20" applyNumberFormat="1" applyFont="1" applyFill="1" applyBorder="1" applyAlignment="1" applyProtection="1">
      <alignment horizontal="center"/>
      <protection/>
    </xf>
    <xf numFmtId="173" fontId="4" fillId="7" borderId="0" xfId="20" applyNumberFormat="1" applyFont="1" applyFill="1" applyBorder="1" applyAlignment="1" applyProtection="1">
      <alignment horizontal="center"/>
      <protection/>
    </xf>
    <xf numFmtId="172" fontId="4" fillId="7" borderId="6" xfId="20" applyNumberFormat="1" applyFont="1" applyFill="1" applyBorder="1" applyAlignment="1" applyProtection="1">
      <alignment horizontal="center"/>
      <protection/>
    </xf>
    <xf numFmtId="173" fontId="4" fillId="7" borderId="8" xfId="20" applyNumberFormat="1" applyFont="1" applyFill="1" applyBorder="1" applyAlignment="1" applyProtection="1">
      <alignment horizontal="center"/>
      <protection/>
    </xf>
    <xf numFmtId="172" fontId="7" fillId="7" borderId="2" xfId="20" applyNumberFormat="1" applyFont="1" applyFill="1" applyBorder="1" applyProtection="1">
      <alignment/>
      <protection/>
    </xf>
    <xf numFmtId="172" fontId="7" fillId="7" borderId="11" xfId="20" applyNumberFormat="1" applyFont="1" applyFill="1" applyBorder="1" applyProtection="1">
      <alignment/>
      <protection/>
    </xf>
    <xf numFmtId="172" fontId="4" fillId="7" borderId="11" xfId="20" applyNumberFormat="1" applyFont="1" applyFill="1" applyBorder="1" applyAlignment="1" applyProtection="1">
      <alignment horizontal="center"/>
      <protection/>
    </xf>
    <xf numFmtId="173" fontId="4" fillId="7" borderId="11" xfId="20" applyNumberFormat="1" applyFont="1" applyFill="1" applyBorder="1" applyAlignment="1" applyProtection="1">
      <alignment horizontal="right"/>
      <protection/>
    </xf>
    <xf numFmtId="173" fontId="7" fillId="7" borderId="11" xfId="20" applyNumberFormat="1" applyFont="1" applyFill="1" applyBorder="1" applyAlignment="1" applyProtection="1">
      <alignment horizontal="center"/>
      <protection/>
    </xf>
    <xf numFmtId="172" fontId="7" fillId="7" borderId="11" xfId="20" applyNumberFormat="1" applyFont="1" applyFill="1" applyBorder="1" applyAlignment="1" applyProtection="1">
      <alignment horizontal="center"/>
      <protection/>
    </xf>
    <xf numFmtId="172" fontId="7" fillId="7" borderId="12" xfId="20" applyNumberFormat="1" applyFont="1" applyFill="1" applyBorder="1" applyAlignment="1" applyProtection="1">
      <alignment horizontal="center"/>
      <protection/>
    </xf>
    <xf numFmtId="172" fontId="7" fillId="7" borderId="13" xfId="20" applyNumberFormat="1" applyFont="1" applyFill="1" applyBorder="1" applyProtection="1">
      <alignment/>
      <protection/>
    </xf>
    <xf numFmtId="172" fontId="7" fillId="7" borderId="8" xfId="20" applyNumberFormat="1" applyFont="1" applyFill="1" applyBorder="1" applyProtection="1">
      <alignment/>
      <protection/>
    </xf>
    <xf numFmtId="172" fontId="7" fillId="7" borderId="8" xfId="20" applyNumberFormat="1" applyFont="1" applyFill="1" applyBorder="1" applyAlignment="1" applyProtection="1">
      <alignment horizontal="right"/>
      <protection/>
    </xf>
    <xf numFmtId="172" fontId="7" fillId="7" borderId="8" xfId="20" applyNumberFormat="1" applyFont="1" applyFill="1" applyBorder="1" applyAlignment="1" applyProtection="1">
      <alignment horizontal="center"/>
      <protection/>
    </xf>
    <xf numFmtId="172" fontId="7" fillId="7" borderId="8" xfId="20" applyNumberFormat="1" applyFont="1" applyFill="1" applyBorder="1" applyAlignment="1" applyProtection="1">
      <alignment horizontal="center"/>
      <protection/>
    </xf>
    <xf numFmtId="172" fontId="7" fillId="7" borderId="9" xfId="20" applyNumberFormat="1" applyFont="1" applyFill="1" applyBorder="1" applyAlignment="1" applyProtection="1">
      <alignment horizontal="center"/>
      <protection/>
    </xf>
    <xf numFmtId="172" fontId="4" fillId="7" borderId="2" xfId="20" applyNumberFormat="1" applyFont="1" applyFill="1" applyBorder="1" applyAlignment="1" applyProtection="1">
      <alignment horizontal="center"/>
      <protection/>
    </xf>
    <xf numFmtId="172" fontId="4" fillId="7" borderId="11" xfId="20" applyNumberFormat="1" applyFont="1" applyFill="1" applyBorder="1" applyAlignment="1" applyProtection="1">
      <alignment horizontal="left"/>
      <protection/>
    </xf>
    <xf numFmtId="172" fontId="4" fillId="7" borderId="11" xfId="20" applyNumberFormat="1" applyFont="1" applyFill="1" applyBorder="1" applyProtection="1">
      <alignment/>
      <protection/>
    </xf>
    <xf numFmtId="173" fontId="4" fillId="7" borderId="11" xfId="20" applyNumberFormat="1" applyFont="1" applyFill="1" applyBorder="1" applyAlignment="1" applyProtection="1">
      <alignment horizontal="center"/>
      <protection/>
    </xf>
    <xf numFmtId="172" fontId="0" fillId="7" borderId="10" xfId="20" applyFill="1" applyBorder="1">
      <alignment/>
      <protection/>
    </xf>
    <xf numFmtId="172" fontId="0" fillId="7" borderId="9" xfId="20" applyFill="1" applyBorder="1">
      <alignment/>
      <protection/>
    </xf>
    <xf numFmtId="172" fontId="4" fillId="7" borderId="3" xfId="20" applyNumberFormat="1" applyFont="1" applyFill="1" applyBorder="1" applyProtection="1">
      <alignment/>
      <protection/>
    </xf>
    <xf numFmtId="172" fontId="4" fillId="7" borderId="0" xfId="20" applyFont="1" applyFill="1" applyBorder="1">
      <alignment/>
      <protection/>
    </xf>
    <xf numFmtId="172" fontId="4" fillId="7" borderId="3" xfId="20" applyNumberFormat="1" applyFont="1" applyFill="1" applyBorder="1" applyAlignment="1" applyProtection="1">
      <alignment horizontal="center"/>
      <protection/>
    </xf>
    <xf numFmtId="172" fontId="4" fillId="7" borderId="0" xfId="20" applyNumberFormat="1" applyFont="1" applyFill="1" applyBorder="1" applyAlignment="1" applyProtection="1">
      <alignment horizontal="left"/>
      <protection/>
    </xf>
    <xf numFmtId="172" fontId="4" fillId="7" borderId="13" xfId="20" applyNumberFormat="1" applyFont="1" applyFill="1" applyBorder="1" applyProtection="1">
      <alignment/>
      <protection/>
    </xf>
    <xf numFmtId="172" fontId="4" fillId="7" borderId="8" xfId="20" applyNumberFormat="1" applyFont="1" applyFill="1" applyBorder="1" applyProtection="1">
      <alignment/>
      <protection/>
    </xf>
    <xf numFmtId="172" fontId="4" fillId="7" borderId="14" xfId="20" applyNumberFormat="1" applyFont="1" applyFill="1" applyBorder="1" applyAlignment="1" applyProtection="1">
      <alignment horizontal="centerContinuous"/>
      <protection/>
    </xf>
    <xf numFmtId="172" fontId="4" fillId="7" borderId="0" xfId="20" applyFont="1" applyFill="1" applyBorder="1" applyAlignment="1">
      <alignment horizontal="center"/>
      <protection/>
    </xf>
    <xf numFmtId="172" fontId="4" fillId="7" borderId="8" xfId="20" applyNumberFormat="1" applyFont="1" applyFill="1" applyBorder="1" applyAlignment="1" applyProtection="1">
      <alignment horizontal="center"/>
      <protection/>
    </xf>
    <xf numFmtId="173" fontId="4" fillId="7" borderId="15" xfId="20" applyNumberFormat="1" applyFont="1" applyFill="1" applyBorder="1" applyAlignment="1" applyProtection="1">
      <alignment horizontal="centerContinuous"/>
      <protection/>
    </xf>
    <xf numFmtId="172" fontId="4" fillId="7" borderId="0" xfId="20" applyNumberFormat="1" applyFont="1" applyFill="1" applyBorder="1" applyAlignment="1" applyProtection="1">
      <alignment horizontal="right"/>
      <protection/>
    </xf>
    <xf numFmtId="172" fontId="4" fillId="7" borderId="0" xfId="20" applyFont="1" applyFill="1" applyBorder="1" applyAlignment="1">
      <alignment horizontal="right"/>
      <protection/>
    </xf>
    <xf numFmtId="174" fontId="4" fillId="8" borderId="1" xfId="20" applyNumberFormat="1" applyFont="1" applyFill="1" applyBorder="1" applyAlignment="1" applyProtection="1">
      <alignment horizontal="center"/>
      <protection/>
    </xf>
    <xf numFmtId="2" fontId="4" fillId="8" borderId="1" xfId="20" applyNumberFormat="1" applyFont="1" applyFill="1" applyBorder="1" applyAlignment="1" applyProtection="1">
      <alignment horizontal="center"/>
      <protection locked="0"/>
    </xf>
    <xf numFmtId="172" fontId="1" fillId="7" borderId="13" xfId="20" applyNumberFormat="1" applyFont="1" applyFill="1" applyBorder="1" applyProtection="1">
      <alignment/>
      <protection/>
    </xf>
    <xf numFmtId="172" fontId="4" fillId="7" borderId="14" xfId="20" applyNumberFormat="1" applyFont="1" applyFill="1" applyBorder="1" applyAlignment="1" applyProtection="1">
      <alignment horizontal="center"/>
      <protection/>
    </xf>
    <xf numFmtId="172" fontId="16" fillId="6" borderId="2" xfId="19" applyNumberFormat="1" applyFont="1" applyFill="1" applyBorder="1" applyProtection="1">
      <alignment/>
      <protection/>
    </xf>
    <xf numFmtId="172" fontId="16" fillId="6" borderId="11" xfId="19" applyNumberFormat="1" applyFont="1" applyFill="1" applyBorder="1" applyProtection="1">
      <alignment/>
      <protection/>
    </xf>
    <xf numFmtId="173" fontId="9" fillId="6" borderId="11" xfId="19" applyNumberFormat="1" applyFont="1" applyFill="1" applyBorder="1" applyAlignment="1" applyProtection="1">
      <alignment horizontal="centerContinuous"/>
      <protection/>
    </xf>
    <xf numFmtId="172" fontId="25" fillId="6" borderId="11" xfId="19" applyFont="1" applyFill="1" applyBorder="1" applyAlignment="1">
      <alignment horizontal="centerContinuous"/>
      <protection/>
    </xf>
    <xf numFmtId="173" fontId="16" fillId="6" borderId="11" xfId="19" applyNumberFormat="1" applyFont="1" applyFill="1" applyBorder="1" applyAlignment="1" applyProtection="1">
      <alignment horizontal="centerContinuous"/>
      <protection/>
    </xf>
    <xf numFmtId="172" fontId="16" fillId="6" borderId="12" xfId="19" applyNumberFormat="1" applyFont="1" applyFill="1" applyBorder="1" applyProtection="1">
      <alignment/>
      <protection/>
    </xf>
    <xf numFmtId="172" fontId="16" fillId="6" borderId="3" xfId="19" applyNumberFormat="1" applyFont="1" applyFill="1" applyBorder="1" applyAlignment="1" applyProtection="1">
      <alignment/>
      <protection/>
    </xf>
    <xf numFmtId="172" fontId="25" fillId="6" borderId="0" xfId="19" applyFont="1" applyFill="1" applyBorder="1">
      <alignment/>
      <protection/>
    </xf>
    <xf numFmtId="186" fontId="9" fillId="6" borderId="0" xfId="19" applyNumberFormat="1" applyFont="1" applyFill="1" applyBorder="1" applyAlignment="1" applyProtection="1">
      <alignment horizontal="centerContinuous"/>
      <protection/>
    </xf>
    <xf numFmtId="172" fontId="16" fillId="6" borderId="0" xfId="19" applyFont="1" applyFill="1" applyBorder="1" applyAlignment="1">
      <alignment horizontal="centerContinuous"/>
      <protection/>
    </xf>
    <xf numFmtId="173" fontId="16" fillId="6" borderId="0" xfId="19" applyNumberFormat="1" applyFont="1" applyFill="1" applyBorder="1" applyAlignment="1" applyProtection="1">
      <alignment horizontal="centerContinuous"/>
      <protection/>
    </xf>
    <xf numFmtId="172" fontId="16" fillId="6" borderId="0" xfId="19" applyFont="1" applyFill="1" applyBorder="1">
      <alignment/>
      <protection/>
    </xf>
    <xf numFmtId="172" fontId="16" fillId="6" borderId="10" xfId="19" applyNumberFormat="1" applyFont="1" applyFill="1" applyBorder="1" applyProtection="1">
      <alignment/>
      <protection/>
    </xf>
    <xf numFmtId="172" fontId="16" fillId="6" borderId="13" xfId="19" applyNumberFormat="1" applyFont="1" applyFill="1" applyBorder="1" applyProtection="1">
      <alignment/>
      <protection/>
    </xf>
    <xf numFmtId="172" fontId="16" fillId="6" borderId="8" xfId="19" applyNumberFormat="1" applyFont="1" applyFill="1" applyBorder="1" applyProtection="1">
      <alignment/>
      <protection/>
    </xf>
    <xf numFmtId="172" fontId="1" fillId="6" borderId="8" xfId="19" applyNumberFormat="1" applyFont="1" applyFill="1" applyBorder="1" applyAlignment="1" applyProtection="1">
      <alignment horizontal="centerContinuous"/>
      <protection/>
    </xf>
    <xf numFmtId="173" fontId="16" fillId="6" borderId="8" xfId="19" applyNumberFormat="1" applyFont="1" applyFill="1" applyBorder="1" applyAlignment="1" applyProtection="1">
      <alignment horizontal="centerContinuous"/>
      <protection/>
    </xf>
    <xf numFmtId="172" fontId="16" fillId="6" borderId="9" xfId="19" applyNumberFormat="1" applyFont="1" applyFill="1" applyBorder="1" applyProtection="1">
      <alignment/>
      <protection/>
    </xf>
    <xf numFmtId="174" fontId="1" fillId="6" borderId="5" xfId="19" applyNumberFormat="1" applyFont="1" applyFill="1" applyBorder="1" applyAlignment="1" applyProtection="1">
      <alignment horizontal="center"/>
      <protection/>
    </xf>
    <xf numFmtId="174" fontId="1" fillId="6" borderId="6" xfId="19" applyNumberFormat="1" applyFont="1" applyFill="1" applyBorder="1" applyAlignment="1" applyProtection="1">
      <alignment horizontal="center"/>
      <protection/>
    </xf>
    <xf numFmtId="174" fontId="1" fillId="6" borderId="7" xfId="19" applyNumberFormat="1" applyFont="1" applyFill="1" applyBorder="1" applyAlignment="1" applyProtection="1">
      <alignment horizontal="center"/>
      <protection/>
    </xf>
    <xf numFmtId="172" fontId="16" fillId="7" borderId="13" xfId="19" applyNumberFormat="1" applyFont="1" applyFill="1" applyBorder="1" applyProtection="1">
      <alignment/>
      <protection/>
    </xf>
    <xf numFmtId="172" fontId="4" fillId="7" borderId="8" xfId="19" applyNumberFormat="1" applyFont="1" applyFill="1" applyBorder="1" applyAlignment="1" applyProtection="1">
      <alignment horizontal="center"/>
      <protection/>
    </xf>
    <xf numFmtId="172" fontId="4" fillId="7" borderId="14" xfId="19" applyNumberFormat="1" applyFont="1" applyFill="1" applyBorder="1" applyAlignment="1" applyProtection="1">
      <alignment horizontal="center"/>
      <protection/>
    </xf>
    <xf numFmtId="172" fontId="19" fillId="7" borderId="15" xfId="19" applyNumberFormat="1" applyFont="1" applyFill="1" applyBorder="1" applyAlignment="1" applyProtection="1">
      <alignment horizontal="left"/>
      <protection/>
    </xf>
    <xf numFmtId="172" fontId="4" fillId="7" borderId="2" xfId="19" applyNumberFormat="1" applyFont="1" applyFill="1" applyBorder="1" applyProtection="1">
      <alignment/>
      <protection/>
    </xf>
    <xf numFmtId="172" fontId="4" fillId="7" borderId="5" xfId="19" applyNumberFormat="1" applyFont="1" applyFill="1" applyBorder="1" applyAlignment="1" applyProtection="1">
      <alignment horizontal="center"/>
      <protection/>
    </xf>
    <xf numFmtId="172" fontId="4" fillId="7" borderId="3" xfId="19" applyNumberFormat="1" applyFont="1" applyFill="1" applyBorder="1" applyProtection="1">
      <alignment/>
      <protection/>
    </xf>
    <xf numFmtId="172" fontId="4" fillId="7" borderId="6" xfId="19" applyFont="1" applyFill="1" applyBorder="1" applyAlignment="1">
      <alignment horizontal="center"/>
      <protection/>
    </xf>
    <xf numFmtId="172" fontId="4" fillId="7" borderId="13" xfId="19" applyNumberFormat="1" applyFont="1" applyFill="1" applyBorder="1" applyProtection="1">
      <alignment/>
      <protection/>
    </xf>
    <xf numFmtId="172" fontId="4" fillId="7" borderId="4" xfId="19" applyNumberFormat="1" applyFont="1" applyFill="1" applyBorder="1" applyAlignment="1" applyProtection="1">
      <alignment horizontal="center"/>
      <protection/>
    </xf>
    <xf numFmtId="172" fontId="7" fillId="7" borderId="15" xfId="19" applyNumberFormat="1" applyFont="1" applyFill="1" applyBorder="1" applyProtection="1">
      <alignment/>
      <protection/>
    </xf>
    <xf numFmtId="173" fontId="7" fillId="7" borderId="15" xfId="19" applyNumberFormat="1" applyFont="1" applyFill="1" applyBorder="1" applyProtection="1">
      <alignment/>
      <protection/>
    </xf>
    <xf numFmtId="172" fontId="4" fillId="7" borderId="5" xfId="19" applyNumberFormat="1" applyFont="1" applyFill="1" applyBorder="1" applyProtection="1">
      <alignment/>
      <protection/>
    </xf>
    <xf numFmtId="173" fontId="4" fillId="7" borderId="5" xfId="19" applyNumberFormat="1" applyFont="1" applyFill="1" applyBorder="1" applyAlignment="1" applyProtection="1">
      <alignment horizontal="center"/>
      <protection/>
    </xf>
    <xf numFmtId="172" fontId="0" fillId="7" borderId="0" xfId="19" applyFill="1">
      <alignment/>
      <protection/>
    </xf>
    <xf numFmtId="173" fontId="4" fillId="7" borderId="6" xfId="19" applyNumberFormat="1" applyFont="1" applyFill="1" applyBorder="1" applyAlignment="1" applyProtection="1">
      <alignment horizontal="center"/>
      <protection/>
    </xf>
    <xf numFmtId="173" fontId="4" fillId="7" borderId="4" xfId="19" applyNumberFormat="1" applyFont="1" applyFill="1" applyBorder="1" applyAlignment="1" applyProtection="1">
      <alignment horizontal="center"/>
      <protection/>
    </xf>
    <xf numFmtId="173" fontId="16" fillId="7" borderId="8" xfId="19" applyNumberFormat="1" applyFont="1" applyFill="1" applyBorder="1" applyAlignment="1" applyProtection="1">
      <alignment horizontal="centerContinuous"/>
      <protection/>
    </xf>
    <xf numFmtId="172" fontId="16" fillId="7" borderId="8" xfId="19" applyNumberFormat="1" applyFont="1" applyFill="1" applyBorder="1" applyProtection="1">
      <alignment/>
      <protection/>
    </xf>
    <xf numFmtId="172" fontId="16" fillId="7" borderId="9" xfId="19" applyNumberFormat="1" applyFont="1" applyFill="1" applyBorder="1" applyProtection="1">
      <alignment/>
      <protection/>
    </xf>
    <xf numFmtId="172" fontId="7" fillId="7" borderId="1" xfId="19" applyNumberFormat="1" applyFont="1" applyFill="1" applyBorder="1" applyProtection="1">
      <alignment/>
      <protection/>
    </xf>
    <xf numFmtId="172" fontId="4" fillId="7" borderId="12" xfId="19" applyNumberFormat="1" applyFont="1" applyFill="1" applyBorder="1" applyProtection="1">
      <alignment/>
      <protection/>
    </xf>
    <xf numFmtId="172" fontId="4" fillId="7" borderId="10" xfId="19" applyNumberFormat="1" applyFont="1" applyFill="1" applyBorder="1" applyProtection="1">
      <alignment/>
      <protection/>
    </xf>
    <xf numFmtId="172" fontId="4" fillId="7" borderId="9" xfId="19" applyNumberFormat="1" applyFont="1" applyFill="1" applyBorder="1" applyAlignment="1" applyProtection="1">
      <alignment horizontal="center"/>
      <protection/>
    </xf>
    <xf numFmtId="172" fontId="4" fillId="7" borderId="6" xfId="19" applyNumberFormat="1" applyFont="1" applyFill="1" applyBorder="1" applyAlignment="1" applyProtection="1">
      <alignment horizontal="center"/>
      <protection/>
    </xf>
    <xf numFmtId="172" fontId="4" fillId="7" borderId="4" xfId="19" applyNumberFormat="1" applyFont="1" applyFill="1" applyBorder="1" applyAlignment="1" applyProtection="1" quotePrefix="1">
      <alignment horizontal="center"/>
      <protection/>
    </xf>
    <xf numFmtId="172" fontId="7" fillId="7" borderId="2" xfId="19" applyNumberFormat="1" applyFont="1" applyFill="1" applyBorder="1" applyProtection="1">
      <alignment/>
      <protection/>
    </xf>
    <xf numFmtId="172" fontId="7" fillId="7" borderId="11" xfId="19" applyNumberFormat="1" applyFont="1" applyFill="1" applyBorder="1" applyProtection="1">
      <alignment/>
      <protection/>
    </xf>
    <xf numFmtId="172" fontId="7" fillId="7" borderId="13" xfId="19" applyNumberFormat="1" applyFont="1" applyFill="1" applyBorder="1" applyProtection="1">
      <alignment/>
      <protection/>
    </xf>
    <xf numFmtId="172" fontId="7" fillId="7" borderId="8" xfId="19" applyNumberFormat="1" applyFont="1" applyFill="1" applyBorder="1" applyProtection="1">
      <alignment/>
      <protection/>
    </xf>
    <xf numFmtId="172" fontId="4" fillId="7" borderId="2" xfId="19" applyNumberFormat="1" applyFont="1" applyFill="1" applyBorder="1" applyAlignment="1" applyProtection="1">
      <alignment horizontal="center"/>
      <protection/>
    </xf>
    <xf numFmtId="172" fontId="4" fillId="7" borderId="11" xfId="19" applyNumberFormat="1" applyFont="1" applyFill="1" applyBorder="1" applyAlignment="1" applyProtection="1">
      <alignment horizontal="left"/>
      <protection/>
    </xf>
    <xf numFmtId="172" fontId="4" fillId="7" borderId="0" xfId="19" applyFont="1" applyFill="1" applyBorder="1">
      <alignment/>
      <protection/>
    </xf>
    <xf numFmtId="172" fontId="7" fillId="7" borderId="8" xfId="19" applyFont="1" applyFill="1" applyBorder="1">
      <alignment/>
      <protection/>
    </xf>
    <xf numFmtId="172" fontId="4" fillId="7" borderId="11" xfId="19" applyNumberFormat="1" applyFont="1" applyFill="1" applyBorder="1" applyAlignment="1" applyProtection="1">
      <alignment horizontal="center"/>
      <protection/>
    </xf>
    <xf numFmtId="173" fontId="4" fillId="7" borderId="11" xfId="19" applyNumberFormat="1" applyFont="1" applyFill="1" applyBorder="1" applyProtection="1">
      <alignment/>
      <protection/>
    </xf>
    <xf numFmtId="173" fontId="7" fillId="7" borderId="11" xfId="19" applyNumberFormat="1" applyFont="1" applyFill="1" applyBorder="1" applyProtection="1">
      <alignment/>
      <protection/>
    </xf>
    <xf numFmtId="172" fontId="7" fillId="7" borderId="12" xfId="19" applyNumberFormat="1" applyFont="1" applyFill="1" applyBorder="1" applyProtection="1">
      <alignment/>
      <protection/>
    </xf>
    <xf numFmtId="172" fontId="7" fillId="7" borderId="9" xfId="19" applyNumberFormat="1" applyFont="1" applyFill="1" applyBorder="1" applyProtection="1">
      <alignment/>
      <protection/>
    </xf>
    <xf numFmtId="172" fontId="4" fillId="7" borderId="11" xfId="19" applyNumberFormat="1" applyFont="1" applyFill="1" applyBorder="1" applyProtection="1">
      <alignment/>
      <protection/>
    </xf>
    <xf numFmtId="3" fontId="4" fillId="7" borderId="0" xfId="19" applyNumberFormat="1" applyFont="1" applyFill="1" applyBorder="1" applyAlignment="1" applyProtection="1">
      <alignment horizontal="center"/>
      <protection/>
    </xf>
    <xf numFmtId="172" fontId="4" fillId="7" borderId="14" xfId="19" applyNumberFormat="1" applyFont="1" applyFill="1" applyBorder="1" applyAlignment="1" applyProtection="1">
      <alignment horizontal="centerContinuous"/>
      <protection/>
    </xf>
    <xf numFmtId="172" fontId="0" fillId="7" borderId="1" xfId="19" applyFill="1" applyBorder="1" applyAlignment="1">
      <alignment horizontal="centerContinuous"/>
      <protection/>
    </xf>
    <xf numFmtId="172" fontId="7" fillId="7" borderId="10" xfId="19" applyNumberFormat="1" applyFont="1" applyFill="1" applyBorder="1" applyProtection="1">
      <alignment/>
      <protection/>
    </xf>
    <xf numFmtId="174" fontId="4" fillId="7" borderId="7" xfId="19" applyNumberFormat="1" applyFont="1" applyFill="1" applyBorder="1" applyAlignment="1" applyProtection="1">
      <alignment horizontal="center"/>
      <protection/>
    </xf>
    <xf numFmtId="172" fontId="16" fillId="6" borderId="2" xfId="18" applyNumberFormat="1" applyFont="1" applyFill="1" applyBorder="1" applyProtection="1">
      <alignment/>
      <protection/>
    </xf>
    <xf numFmtId="172" fontId="16" fillId="6" borderId="11" xfId="18" applyNumberFormat="1" applyFont="1" applyFill="1" applyBorder="1" applyProtection="1">
      <alignment/>
      <protection/>
    </xf>
    <xf numFmtId="173" fontId="24" fillId="6" borderId="11" xfId="18" applyNumberFormat="1" applyFont="1" applyFill="1" applyBorder="1" applyAlignment="1" applyProtection="1">
      <alignment horizontal="centerContinuous"/>
      <protection/>
    </xf>
    <xf numFmtId="173" fontId="16" fillId="6" borderId="11" xfId="18" applyNumberFormat="1" applyFont="1" applyFill="1" applyBorder="1" applyAlignment="1" applyProtection="1">
      <alignment horizontal="centerContinuous"/>
      <protection/>
    </xf>
    <xf numFmtId="172" fontId="16" fillId="6" borderId="11" xfId="18" applyNumberFormat="1" applyFont="1" applyFill="1" applyBorder="1" applyAlignment="1" applyProtection="1">
      <alignment horizontal="center"/>
      <protection/>
    </xf>
    <xf numFmtId="172" fontId="16" fillId="6" borderId="12" xfId="18" applyNumberFormat="1" applyFont="1" applyFill="1" applyBorder="1" applyProtection="1">
      <alignment/>
      <protection/>
    </xf>
    <xf numFmtId="172" fontId="16" fillId="6" borderId="3" xfId="18" applyNumberFormat="1" applyFont="1" applyFill="1" applyBorder="1" applyAlignment="1" applyProtection="1">
      <alignment/>
      <protection/>
    </xf>
    <xf numFmtId="172" fontId="16" fillId="6" borderId="0" xfId="18" applyFont="1" applyFill="1">
      <alignment/>
      <protection/>
    </xf>
    <xf numFmtId="186" fontId="9" fillId="6" borderId="0" xfId="18" applyNumberFormat="1" applyFont="1" applyFill="1" applyBorder="1" applyAlignment="1" applyProtection="1">
      <alignment horizontal="centerContinuous"/>
      <protection/>
    </xf>
    <xf numFmtId="172" fontId="16" fillId="6" borderId="0" xfId="18" applyFont="1" applyFill="1" applyAlignment="1">
      <alignment horizontal="centerContinuous"/>
      <protection/>
    </xf>
    <xf numFmtId="173" fontId="16" fillId="6" borderId="0" xfId="18" applyNumberFormat="1" applyFont="1" applyFill="1" applyBorder="1" applyAlignment="1" applyProtection="1">
      <alignment horizontal="centerContinuous"/>
      <protection/>
    </xf>
    <xf numFmtId="172" fontId="16" fillId="6" borderId="0" xfId="18" applyFont="1" applyFill="1" applyBorder="1" applyAlignment="1">
      <alignment horizontal="center"/>
      <protection/>
    </xf>
    <xf numFmtId="172" fontId="16" fillId="6" borderId="10" xfId="18" applyNumberFormat="1" applyFont="1" applyFill="1" applyBorder="1" applyProtection="1">
      <alignment/>
      <protection/>
    </xf>
    <xf numFmtId="172" fontId="16" fillId="6" borderId="13" xfId="18" applyNumberFormat="1" applyFont="1" applyFill="1" applyBorder="1" applyProtection="1">
      <alignment/>
      <protection/>
    </xf>
    <xf numFmtId="172" fontId="16" fillId="6" borderId="8" xfId="18" applyNumberFormat="1" applyFont="1" applyFill="1" applyBorder="1" applyProtection="1">
      <alignment/>
      <protection/>
    </xf>
    <xf numFmtId="172" fontId="1" fillId="6" borderId="8" xfId="18" applyNumberFormat="1" applyFont="1" applyFill="1" applyBorder="1" applyAlignment="1" applyProtection="1">
      <alignment horizontal="centerContinuous"/>
      <protection/>
    </xf>
    <xf numFmtId="173" fontId="16" fillId="6" borderId="8" xfId="18" applyNumberFormat="1" applyFont="1" applyFill="1" applyBorder="1" applyAlignment="1" applyProtection="1">
      <alignment horizontal="centerContinuous"/>
      <protection/>
    </xf>
    <xf numFmtId="172" fontId="16" fillId="6" borderId="8" xfId="18" applyNumberFormat="1" applyFont="1" applyFill="1" applyBorder="1" applyAlignment="1" applyProtection="1">
      <alignment horizontal="center"/>
      <protection/>
    </xf>
    <xf numFmtId="172" fontId="16" fillId="6" borderId="9" xfId="18" applyNumberFormat="1" applyFont="1" applyFill="1" applyBorder="1" applyProtection="1">
      <alignment/>
      <protection/>
    </xf>
    <xf numFmtId="174" fontId="1" fillId="6" borderId="0" xfId="18" applyNumberFormat="1" applyFont="1" applyFill="1" applyAlignment="1" applyProtection="1">
      <alignment horizontal="center"/>
      <protection/>
    </xf>
    <xf numFmtId="174" fontId="1" fillId="6" borderId="7" xfId="18" applyNumberFormat="1" applyFont="1" applyFill="1" applyBorder="1" applyAlignment="1" applyProtection="1">
      <alignment horizontal="center"/>
      <protection/>
    </xf>
    <xf numFmtId="172" fontId="16" fillId="7" borderId="13" xfId="18" applyNumberFormat="1" applyFont="1" applyFill="1" applyBorder="1" applyProtection="1">
      <alignment/>
      <protection/>
    </xf>
    <xf numFmtId="172" fontId="4" fillId="7" borderId="8" xfId="18" applyNumberFormat="1" applyFont="1" applyFill="1" applyBorder="1" applyAlignment="1" applyProtection="1">
      <alignment horizontal="center"/>
      <protection/>
    </xf>
    <xf numFmtId="172" fontId="4" fillId="7" borderId="14" xfId="18" applyNumberFormat="1" applyFont="1" applyFill="1" applyBorder="1" applyAlignment="1" applyProtection="1">
      <alignment horizontal="center"/>
      <protection/>
    </xf>
    <xf numFmtId="172" fontId="19" fillId="7" borderId="15" xfId="18" applyNumberFormat="1" applyFont="1" applyFill="1" applyBorder="1" applyAlignment="1" applyProtection="1">
      <alignment horizontal="left"/>
      <protection/>
    </xf>
    <xf numFmtId="172" fontId="4" fillId="7" borderId="3" xfId="18" applyNumberFormat="1" applyFont="1" applyFill="1" applyBorder="1" applyProtection="1">
      <alignment/>
      <protection/>
    </xf>
    <xf numFmtId="172" fontId="4" fillId="7" borderId="5" xfId="18" applyNumberFormat="1" applyFont="1" applyFill="1" applyBorder="1" applyAlignment="1" applyProtection="1">
      <alignment horizontal="center"/>
      <protection/>
    </xf>
    <xf numFmtId="172" fontId="4" fillId="7" borderId="6" xfId="18" applyNumberFormat="1" applyFont="1" applyFill="1" applyBorder="1" applyAlignment="1" applyProtection="1">
      <alignment horizontal="center"/>
      <protection/>
    </xf>
    <xf numFmtId="172" fontId="4" fillId="7" borderId="13" xfId="18" applyNumberFormat="1" applyFont="1" applyFill="1" applyBorder="1" applyProtection="1">
      <alignment/>
      <protection/>
    </xf>
    <xf numFmtId="172" fontId="4" fillId="7" borderId="4" xfId="18" applyNumberFormat="1" applyFont="1" applyFill="1" applyBorder="1" applyAlignment="1" applyProtection="1">
      <alignment horizontal="center"/>
      <protection/>
    </xf>
    <xf numFmtId="172" fontId="4" fillId="7" borderId="15" xfId="18" applyNumberFormat="1" applyFont="1" applyFill="1" applyBorder="1" applyProtection="1">
      <alignment/>
      <protection/>
    </xf>
    <xf numFmtId="173" fontId="4" fillId="7" borderId="15" xfId="18" applyNumberFormat="1" applyFont="1" applyFill="1" applyBorder="1" applyAlignment="1" applyProtection="1">
      <alignment horizontal="center"/>
      <protection/>
    </xf>
    <xf numFmtId="172" fontId="4" fillId="7" borderId="0" xfId="18" applyNumberFormat="1" applyFont="1" applyFill="1" applyProtection="1">
      <alignment/>
      <protection/>
    </xf>
    <xf numFmtId="173" fontId="4" fillId="7" borderId="5" xfId="18" applyNumberFormat="1" applyFont="1" applyFill="1" applyBorder="1" applyAlignment="1" applyProtection="1">
      <alignment horizontal="center"/>
      <protection/>
    </xf>
    <xf numFmtId="172" fontId="19" fillId="7" borderId="0" xfId="18" applyFont="1" applyFill="1">
      <alignment/>
      <protection/>
    </xf>
    <xf numFmtId="173" fontId="4" fillId="7" borderId="6" xfId="18" applyNumberFormat="1" applyFont="1" applyFill="1" applyBorder="1" applyAlignment="1" applyProtection="1">
      <alignment horizontal="center"/>
      <protection/>
    </xf>
    <xf numFmtId="172" fontId="4" fillId="7" borderId="8" xfId="18" applyFont="1" applyFill="1" applyBorder="1">
      <alignment/>
      <protection/>
    </xf>
    <xf numFmtId="173" fontId="4" fillId="7" borderId="4" xfId="18" applyNumberFormat="1" applyFont="1" applyFill="1" applyBorder="1" applyAlignment="1" applyProtection="1">
      <alignment horizontal="center"/>
      <protection/>
    </xf>
    <xf numFmtId="173" fontId="16" fillId="7" borderId="8" xfId="18" applyNumberFormat="1" applyFont="1" applyFill="1" applyBorder="1" applyAlignment="1" applyProtection="1">
      <alignment horizontal="centerContinuous"/>
      <protection/>
    </xf>
    <xf numFmtId="172" fontId="16" fillId="7" borderId="8" xfId="18" applyNumberFormat="1" applyFont="1" applyFill="1" applyBorder="1" applyAlignment="1" applyProtection="1">
      <alignment horizontal="center"/>
      <protection/>
    </xf>
    <xf numFmtId="172" fontId="16" fillId="7" borderId="9" xfId="18" applyNumberFormat="1" applyFont="1" applyFill="1" applyBorder="1" applyProtection="1">
      <alignment/>
      <protection/>
    </xf>
    <xf numFmtId="173" fontId="4" fillId="7" borderId="0" xfId="18" applyNumberFormat="1" applyFont="1" applyFill="1" applyAlignment="1" applyProtection="1">
      <alignment horizontal="center"/>
      <protection/>
    </xf>
    <xf numFmtId="172" fontId="4" fillId="7" borderId="10" xfId="18" applyNumberFormat="1" applyFont="1" applyFill="1" applyBorder="1" applyAlignment="1" applyProtection="1">
      <alignment horizontal="center"/>
      <protection/>
    </xf>
    <xf numFmtId="173" fontId="4" fillId="7" borderId="8" xfId="18" applyNumberFormat="1" applyFont="1" applyFill="1" applyBorder="1" applyAlignment="1" applyProtection="1">
      <alignment horizontal="center"/>
      <protection/>
    </xf>
    <xf numFmtId="172" fontId="4" fillId="7" borderId="9" xfId="18" applyFont="1" applyFill="1" applyBorder="1" applyAlignment="1">
      <alignment horizontal="center"/>
      <protection/>
    </xf>
    <xf numFmtId="172" fontId="7" fillId="7" borderId="2" xfId="18" applyNumberFormat="1" applyFont="1" applyFill="1" applyBorder="1" applyProtection="1">
      <alignment/>
      <protection/>
    </xf>
    <xf numFmtId="172" fontId="7" fillId="7" borderId="11" xfId="18" applyFont="1" applyFill="1" applyBorder="1">
      <alignment/>
      <protection/>
    </xf>
    <xf numFmtId="172" fontId="4" fillId="7" borderId="11" xfId="18" applyNumberFormat="1" applyFont="1" applyFill="1" applyBorder="1" applyAlignment="1" applyProtection="1">
      <alignment horizontal="center"/>
      <protection/>
    </xf>
    <xf numFmtId="173" fontId="4" fillId="7" borderId="11" xfId="18" applyNumberFormat="1" applyFont="1" applyFill="1" applyBorder="1" applyProtection="1">
      <alignment/>
      <protection/>
    </xf>
    <xf numFmtId="172" fontId="7" fillId="7" borderId="11" xfId="18" applyFont="1" applyFill="1" applyBorder="1" applyAlignment="1">
      <alignment horizontal="center"/>
      <protection/>
    </xf>
    <xf numFmtId="172" fontId="7" fillId="7" borderId="12" xfId="18" applyNumberFormat="1" applyFont="1" applyFill="1" applyBorder="1" applyProtection="1">
      <alignment/>
      <protection/>
    </xf>
    <xf numFmtId="172" fontId="7" fillId="7" borderId="13" xfId="18" applyNumberFormat="1" applyFont="1" applyFill="1" applyBorder="1" applyProtection="1">
      <alignment/>
      <protection/>
    </xf>
    <xf numFmtId="172" fontId="7" fillId="7" borderId="8" xfId="18" applyNumberFormat="1" applyFont="1" applyFill="1" applyBorder="1" applyProtection="1">
      <alignment/>
      <protection/>
    </xf>
    <xf numFmtId="173" fontId="7" fillId="7" borderId="8" xfId="18" applyNumberFormat="1" applyFont="1" applyFill="1" applyBorder="1" applyProtection="1">
      <alignment/>
      <protection/>
    </xf>
    <xf numFmtId="173" fontId="7" fillId="7" borderId="8" xfId="18" applyNumberFormat="1" applyFont="1" applyFill="1" applyBorder="1" applyAlignment="1" applyProtection="1">
      <alignment horizontal="center"/>
      <protection/>
    </xf>
    <xf numFmtId="172" fontId="7" fillId="7" borderId="8" xfId="18" applyNumberFormat="1" applyFont="1" applyFill="1" applyBorder="1" applyAlignment="1" applyProtection="1">
      <alignment horizontal="center"/>
      <protection/>
    </xf>
    <xf numFmtId="172" fontId="7" fillId="7" borderId="9" xfId="18" applyNumberFormat="1" applyFont="1" applyFill="1" applyBorder="1" applyProtection="1">
      <alignment/>
      <protection/>
    </xf>
    <xf numFmtId="172" fontId="4" fillId="7" borderId="2" xfId="18" applyNumberFormat="1" applyFont="1" applyFill="1" applyBorder="1" applyAlignment="1" applyProtection="1">
      <alignment horizontal="center"/>
      <protection/>
    </xf>
    <xf numFmtId="172" fontId="4" fillId="7" borderId="11" xfId="18" applyNumberFormat="1" applyFont="1" applyFill="1" applyBorder="1" applyAlignment="1" applyProtection="1">
      <alignment horizontal="left"/>
      <protection/>
    </xf>
    <xf numFmtId="172" fontId="4" fillId="7" borderId="11" xfId="18" applyNumberFormat="1" applyFont="1" applyFill="1" applyBorder="1" applyProtection="1">
      <alignment/>
      <protection/>
    </xf>
    <xf numFmtId="173" fontId="4" fillId="7" borderId="11" xfId="18" applyNumberFormat="1" applyFont="1" applyFill="1" applyBorder="1" applyAlignment="1" applyProtection="1">
      <alignment horizontal="center"/>
      <protection/>
    </xf>
    <xf numFmtId="172" fontId="4" fillId="7" borderId="12" xfId="18" applyNumberFormat="1" applyFont="1" applyFill="1" applyBorder="1" applyProtection="1">
      <alignment/>
      <protection/>
    </xf>
    <xf numFmtId="172" fontId="4" fillId="7" borderId="0" xfId="18" applyFont="1" applyFill="1" applyBorder="1">
      <alignment/>
      <protection/>
    </xf>
    <xf numFmtId="172" fontId="4" fillId="7" borderId="14" xfId="18" applyNumberFormat="1" applyFont="1" applyFill="1" applyBorder="1" applyAlignment="1" applyProtection="1">
      <alignment horizontal="centerContinuous"/>
      <protection/>
    </xf>
    <xf numFmtId="173" fontId="4" fillId="7" borderId="1" xfId="18" applyNumberFormat="1" applyFont="1" applyFill="1" applyBorder="1" applyAlignment="1" applyProtection="1">
      <alignment horizontal="centerContinuous"/>
      <protection/>
    </xf>
    <xf numFmtId="172" fontId="4" fillId="7" borderId="0" xfId="18" applyNumberFormat="1" applyFont="1" applyFill="1" applyBorder="1" applyAlignment="1" applyProtection="1">
      <alignment horizontal="center"/>
      <protection/>
    </xf>
    <xf numFmtId="173" fontId="4" fillId="7" borderId="0" xfId="18" applyNumberFormat="1" applyFont="1" applyFill="1" applyBorder="1" applyProtection="1">
      <alignment/>
      <protection/>
    </xf>
    <xf numFmtId="172" fontId="4" fillId="7" borderId="8" xfId="18" applyNumberFormat="1" applyFont="1" applyFill="1" applyBorder="1" applyProtection="1">
      <alignment/>
      <protection/>
    </xf>
    <xf numFmtId="173" fontId="4" fillId="7" borderId="8" xfId="18" applyNumberFormat="1" applyFont="1" applyFill="1" applyBorder="1" applyProtection="1">
      <alignment/>
      <protection/>
    </xf>
    <xf numFmtId="172" fontId="4" fillId="7" borderId="0" xfId="18" applyFont="1" applyFill="1" applyBorder="1" applyAlignment="1">
      <alignment horizontal="center"/>
      <protection/>
    </xf>
    <xf numFmtId="172" fontId="4" fillId="7" borderId="10" xfId="18" applyNumberFormat="1" applyFont="1" applyFill="1" applyBorder="1" applyProtection="1">
      <alignment/>
      <protection/>
    </xf>
    <xf numFmtId="173" fontId="22" fillId="7" borderId="0" xfId="18" applyNumberFormat="1" applyFont="1" applyFill="1" applyAlignment="1" applyProtection="1">
      <alignment horizontal="center"/>
      <protection/>
    </xf>
    <xf numFmtId="174" fontId="4" fillId="7" borderId="10" xfId="18" applyNumberFormat="1" applyFont="1" applyFill="1" applyBorder="1" applyProtection="1">
      <alignment/>
      <protection/>
    </xf>
    <xf numFmtId="172" fontId="4" fillId="7" borderId="9" xfId="18" applyNumberFormat="1" applyFont="1" applyFill="1" applyBorder="1" applyProtection="1">
      <alignment/>
      <protection/>
    </xf>
    <xf numFmtId="3" fontId="4" fillId="7" borderId="0" xfId="18" applyNumberFormat="1" applyFont="1" applyFill="1" applyBorder="1" applyAlignment="1" applyProtection="1">
      <alignment horizontal="center"/>
      <protection/>
    </xf>
    <xf numFmtId="174" fontId="4" fillId="9" borderId="7" xfId="18" applyNumberFormat="1" applyFont="1" applyFill="1" applyBorder="1" applyAlignment="1" applyProtection="1">
      <alignment horizontal="center"/>
      <protection/>
    </xf>
    <xf numFmtId="172" fontId="9" fillId="6" borderId="2" xfId="22" applyNumberFormat="1" applyFont="1" applyFill="1" applyBorder="1" applyAlignment="1" applyProtection="1">
      <alignment horizontal="left"/>
      <protection/>
    </xf>
    <xf numFmtId="172" fontId="2" fillId="6" borderId="11" xfId="22" applyNumberFormat="1" applyFont="1" applyFill="1" applyBorder="1" applyAlignment="1" applyProtection="1">
      <alignment horizontal="center" vertical="center"/>
      <protection/>
    </xf>
    <xf numFmtId="49" fontId="9" fillId="6" borderId="11" xfId="22" applyNumberFormat="1" applyFont="1" applyFill="1" applyBorder="1" applyAlignment="1" applyProtection="1">
      <alignment horizontal="center"/>
      <protection/>
    </xf>
    <xf numFmtId="172" fontId="9" fillId="6" borderId="11" xfId="22" applyNumberFormat="1" applyFont="1" applyFill="1" applyBorder="1" applyProtection="1">
      <alignment/>
      <protection/>
    </xf>
    <xf numFmtId="172" fontId="9" fillId="6" borderId="12" xfId="22" applyNumberFormat="1" applyFont="1" applyFill="1" applyBorder="1" applyProtection="1">
      <alignment/>
      <protection/>
    </xf>
    <xf numFmtId="172" fontId="15" fillId="6" borderId="4" xfId="22" applyNumberFormat="1" applyFont="1" applyFill="1" applyBorder="1" applyAlignment="1" applyProtection="1">
      <alignment horizontal="center"/>
      <protection/>
    </xf>
    <xf numFmtId="172" fontId="16" fillId="6" borderId="4" xfId="22" applyFont="1" applyFill="1" applyBorder="1">
      <alignment/>
      <protection/>
    </xf>
    <xf numFmtId="172" fontId="1" fillId="6" borderId="4" xfId="22" applyFont="1" applyFill="1" applyBorder="1" applyAlignment="1">
      <alignment horizontal="center"/>
      <protection/>
    </xf>
    <xf numFmtId="184" fontId="17" fillId="6" borderId="9" xfId="22" applyNumberFormat="1" applyFont="1" applyFill="1" applyBorder="1" applyAlignment="1" applyProtection="1">
      <alignment horizontal="right"/>
      <protection/>
    </xf>
    <xf numFmtId="184" fontId="16" fillId="6" borderId="4" xfId="22" applyNumberFormat="1" applyFont="1" applyFill="1" applyBorder="1" applyProtection="1">
      <alignment/>
      <protection/>
    </xf>
    <xf numFmtId="172" fontId="1" fillId="6" borderId="4" xfId="22" applyNumberFormat="1" applyFont="1" applyFill="1" applyBorder="1" applyAlignment="1" applyProtection="1">
      <alignment horizontal="center"/>
      <protection/>
    </xf>
    <xf numFmtId="185" fontId="1" fillId="6" borderId="7" xfId="22" applyNumberFormat="1" applyFont="1" applyFill="1" applyBorder="1" applyProtection="1">
      <alignment/>
      <protection/>
    </xf>
    <xf numFmtId="185" fontId="1" fillId="6" borderId="9" xfId="22" applyNumberFormat="1" applyFont="1" applyFill="1" applyBorder="1" applyProtection="1">
      <alignment/>
      <protection/>
    </xf>
    <xf numFmtId="172" fontId="15" fillId="6" borderId="7" xfId="22" applyNumberFormat="1" applyFont="1" applyFill="1" applyBorder="1" applyAlignment="1" applyProtection="1">
      <alignment horizontal="right"/>
      <protection/>
    </xf>
    <xf numFmtId="184" fontId="16" fillId="6" borderId="7" xfId="22" applyNumberFormat="1" applyFont="1" applyFill="1" applyBorder="1" applyProtection="1">
      <alignment/>
      <protection/>
    </xf>
    <xf numFmtId="172" fontId="1" fillId="6" borderId="7" xfId="22" applyNumberFormat="1" applyFont="1" applyFill="1" applyBorder="1" applyAlignment="1" applyProtection="1">
      <alignment horizontal="center"/>
      <protection/>
    </xf>
    <xf numFmtId="185" fontId="1" fillId="6" borderId="10" xfId="22" applyNumberFormat="1" applyFont="1" applyFill="1" applyBorder="1" applyProtection="1">
      <alignment/>
      <protection/>
    </xf>
    <xf numFmtId="172" fontId="15" fillId="6" borderId="14" xfId="22" applyNumberFormat="1" applyFont="1" applyFill="1" applyBorder="1" applyAlignment="1" applyProtection="1">
      <alignment horizontal="right"/>
      <protection/>
    </xf>
    <xf numFmtId="184" fontId="16" fillId="6" borderId="1" xfId="22" applyNumberFormat="1" applyFont="1" applyFill="1" applyBorder="1" applyProtection="1">
      <alignment/>
      <protection/>
    </xf>
    <xf numFmtId="172" fontId="16" fillId="6" borderId="7" xfId="22" applyNumberFormat="1" applyFont="1" applyFill="1" applyBorder="1" applyProtection="1">
      <alignment/>
      <protection/>
    </xf>
    <xf numFmtId="172" fontId="10" fillId="7" borderId="13" xfId="22" applyNumberFormat="1" applyFont="1" applyFill="1" applyBorder="1" applyAlignment="1" applyProtection="1">
      <alignment horizontal="right"/>
      <protection/>
    </xf>
    <xf numFmtId="184" fontId="10" fillId="7" borderId="14" xfId="22" applyNumberFormat="1" applyFont="1" applyFill="1" applyBorder="1" applyProtection="1">
      <alignment/>
      <protection/>
    </xf>
    <xf numFmtId="172" fontId="10" fillId="7" borderId="1" xfId="22" applyNumberFormat="1" applyFont="1" applyFill="1" applyBorder="1" applyAlignment="1" applyProtection="1">
      <alignment horizontal="center"/>
      <protection/>
    </xf>
    <xf numFmtId="172" fontId="12" fillId="7" borderId="2" xfId="22" applyFont="1" applyFill="1" applyBorder="1">
      <alignment/>
      <protection/>
    </xf>
    <xf numFmtId="172" fontId="13" fillId="7" borderId="11" xfId="22" applyNumberFormat="1" applyFont="1" applyFill="1" applyBorder="1" applyAlignment="1" applyProtection="1">
      <alignment horizontal="left"/>
      <protection/>
    </xf>
    <xf numFmtId="184" fontId="13" fillId="7" borderId="11" xfId="22" applyNumberFormat="1" applyFont="1" applyFill="1" applyBorder="1" applyProtection="1">
      <alignment/>
      <protection/>
    </xf>
    <xf numFmtId="172" fontId="13" fillId="7" borderId="11" xfId="22" applyNumberFormat="1" applyFont="1" applyFill="1" applyBorder="1" applyProtection="1">
      <alignment/>
      <protection/>
    </xf>
    <xf numFmtId="172" fontId="13" fillId="7" borderId="12" xfId="22" applyNumberFormat="1" applyFont="1" applyFill="1" applyBorder="1" applyProtection="1">
      <alignment/>
      <protection/>
    </xf>
    <xf numFmtId="172" fontId="12" fillId="7" borderId="3" xfId="22" applyFont="1" applyFill="1" applyBorder="1">
      <alignment/>
      <protection/>
    </xf>
    <xf numFmtId="172" fontId="13" fillId="7" borderId="0" xfId="22" applyNumberFormat="1" applyFont="1" applyFill="1" applyBorder="1" applyAlignment="1" applyProtection="1">
      <alignment horizontal="left"/>
      <protection/>
    </xf>
    <xf numFmtId="172" fontId="13" fillId="7" borderId="0" xfId="22" applyFont="1" applyFill="1" applyBorder="1">
      <alignment/>
      <protection/>
    </xf>
    <xf numFmtId="172" fontId="13" fillId="7" borderId="10" xfId="22" applyNumberFormat="1" applyFont="1" applyFill="1" applyBorder="1" applyProtection="1">
      <alignment/>
      <protection/>
    </xf>
    <xf numFmtId="172" fontId="12" fillId="7" borderId="13" xfId="22" applyFont="1" applyFill="1" applyBorder="1">
      <alignment/>
      <protection/>
    </xf>
    <xf numFmtId="172" fontId="13" fillId="7" borderId="8" xfId="22" applyNumberFormat="1" applyFont="1" applyFill="1" applyBorder="1" applyAlignment="1" applyProtection="1">
      <alignment horizontal="left"/>
      <protection/>
    </xf>
    <xf numFmtId="184" fontId="13" fillId="7" borderId="8" xfId="22" applyNumberFormat="1" applyFont="1" applyFill="1" applyBorder="1" applyProtection="1">
      <alignment/>
      <protection/>
    </xf>
    <xf numFmtId="172" fontId="13" fillId="7" borderId="8" xfId="22" applyNumberFormat="1" applyFont="1" applyFill="1" applyBorder="1" applyProtection="1">
      <alignment/>
      <protection/>
    </xf>
    <xf numFmtId="172" fontId="13" fillId="7" borderId="9" xfId="22" applyNumberFormat="1" applyFont="1" applyFill="1" applyBorder="1" applyProtection="1">
      <alignment/>
      <protection/>
    </xf>
    <xf numFmtId="172" fontId="0" fillId="7" borderId="3" xfId="22" applyFill="1" applyBorder="1">
      <alignment/>
      <protection/>
    </xf>
    <xf numFmtId="172" fontId="14" fillId="7" borderId="5" xfId="22" applyNumberFormat="1" applyFont="1" applyFill="1" applyBorder="1" applyAlignment="1" applyProtection="1">
      <alignment horizontal="left"/>
      <protection/>
    </xf>
    <xf numFmtId="172" fontId="7" fillId="7" borderId="0" xfId="22" applyFont="1" applyFill="1" applyBorder="1">
      <alignment/>
      <protection/>
    </xf>
    <xf numFmtId="172" fontId="7" fillId="7" borderId="5" xfId="22" applyFont="1" applyFill="1" applyBorder="1">
      <alignment/>
      <protection/>
    </xf>
    <xf numFmtId="172" fontId="4" fillId="7" borderId="12" xfId="22" applyNumberFormat="1" applyFont="1" applyFill="1" applyBorder="1" applyAlignment="1" applyProtection="1">
      <alignment horizontal="center"/>
      <protection/>
    </xf>
    <xf numFmtId="172" fontId="4" fillId="7" borderId="3" xfId="22" applyNumberFormat="1" applyFont="1" applyFill="1" applyBorder="1" applyAlignment="1" applyProtection="1">
      <alignment horizontal="center"/>
      <protection/>
    </xf>
    <xf numFmtId="172" fontId="19" fillId="7" borderId="3" xfId="22" applyFont="1" applyFill="1" applyBorder="1" applyAlignment="1">
      <alignment horizontal="center"/>
      <protection/>
    </xf>
    <xf numFmtId="172" fontId="4" fillId="7" borderId="3" xfId="22" applyNumberFormat="1" applyFont="1" applyFill="1" applyBorder="1" applyAlignment="1" applyProtection="1">
      <alignment horizontal="right"/>
      <protection/>
    </xf>
    <xf numFmtId="172" fontId="4" fillId="7" borderId="13" xfId="22" applyNumberFormat="1" applyFont="1" applyFill="1" applyBorder="1" applyAlignment="1" applyProtection="1">
      <alignment horizontal="center"/>
      <protection/>
    </xf>
    <xf numFmtId="172" fontId="7" fillId="7" borderId="6" xfId="22" applyFont="1" applyFill="1" applyBorder="1">
      <alignment/>
      <protection/>
    </xf>
    <xf numFmtId="172" fontId="7" fillId="7" borderId="8" xfId="22" applyFont="1" applyFill="1" applyBorder="1">
      <alignment/>
      <protection/>
    </xf>
    <xf numFmtId="172" fontId="7" fillId="7" borderId="4" xfId="22" applyFont="1" applyFill="1" applyBorder="1">
      <alignment/>
      <protection/>
    </xf>
    <xf numFmtId="172" fontId="18" fillId="7" borderId="5" xfId="22" applyNumberFormat="1" applyFont="1" applyFill="1" applyBorder="1" applyAlignment="1" applyProtection="1">
      <alignment horizontal="right"/>
      <protection/>
    </xf>
    <xf numFmtId="172" fontId="4" fillId="7" borderId="6" xfId="22" applyFont="1" applyFill="1" applyBorder="1" applyAlignment="1">
      <alignment horizontal="center"/>
      <protection/>
    </xf>
    <xf numFmtId="172" fontId="4" fillId="7" borderId="4" xfId="22" applyNumberFormat="1" applyFont="1" applyFill="1" applyBorder="1" applyAlignment="1" applyProtection="1">
      <alignment horizontal="center"/>
      <protection/>
    </xf>
    <xf numFmtId="172" fontId="4" fillId="7" borderId="7" xfId="22" applyFont="1" applyFill="1" applyBorder="1" applyAlignment="1">
      <alignment horizontal="center"/>
      <protection/>
    </xf>
    <xf numFmtId="172" fontId="19" fillId="7" borderId="3" xfId="22" applyFont="1" applyFill="1" applyBorder="1" applyAlignment="1">
      <alignment horizontal="right"/>
      <protection/>
    </xf>
    <xf numFmtId="172" fontId="0" fillId="7" borderId="0" xfId="22" applyFill="1">
      <alignment/>
      <protection/>
    </xf>
    <xf numFmtId="184" fontId="20" fillId="7" borderId="10" xfId="22" applyNumberFormat="1" applyFont="1" applyFill="1" applyBorder="1" applyAlignment="1" applyProtection="1">
      <alignment horizontal="right"/>
      <protection/>
    </xf>
    <xf numFmtId="184" fontId="7" fillId="7" borderId="10" xfId="22" applyNumberFormat="1" applyFont="1" applyFill="1" applyBorder="1" applyAlignment="1" applyProtection="1">
      <alignment horizontal="right"/>
      <protection/>
    </xf>
    <xf numFmtId="3" fontId="4" fillId="7" borderId="10" xfId="22" applyNumberFormat="1" applyFont="1" applyFill="1" applyBorder="1" applyAlignment="1">
      <alignment horizontal="right"/>
      <protection/>
    </xf>
    <xf numFmtId="3" fontId="4" fillId="7" borderId="6" xfId="22" applyNumberFormat="1" applyFont="1" applyFill="1" applyBorder="1" applyAlignment="1">
      <alignment horizontal="right"/>
      <protection/>
    </xf>
    <xf numFmtId="172" fontId="4" fillId="7" borderId="6" xfId="22" applyNumberFormat="1" applyFont="1" applyFill="1" applyBorder="1" applyAlignment="1" applyProtection="1">
      <alignment horizontal="left"/>
      <protection/>
    </xf>
    <xf numFmtId="172" fontId="18" fillId="7" borderId="6" xfId="22" applyFont="1" applyFill="1" applyBorder="1">
      <alignment/>
      <protection/>
    </xf>
    <xf numFmtId="172" fontId="7" fillId="7" borderId="6" xfId="22" applyNumberFormat="1" applyFont="1" applyFill="1" applyBorder="1" applyAlignment="1" applyProtection="1">
      <alignment horizontal="left"/>
      <protection/>
    </xf>
    <xf numFmtId="172" fontId="4" fillId="7" borderId="6" xfId="22" applyFont="1" applyFill="1" applyBorder="1" applyAlignment="1">
      <alignment horizontal="right"/>
      <protection/>
    </xf>
    <xf numFmtId="172" fontId="4" fillId="7" borderId="6" xfId="22" applyFont="1" applyFill="1" applyBorder="1" applyAlignment="1">
      <alignment horizontal="center"/>
      <protection/>
    </xf>
    <xf numFmtId="172" fontId="0" fillId="7" borderId="10" xfId="22" applyFill="1" applyBorder="1" applyAlignment="1">
      <alignment horizontal="right"/>
      <protection/>
    </xf>
    <xf numFmtId="184" fontId="4" fillId="7" borderId="10" xfId="22" applyNumberFormat="1" applyFont="1" applyFill="1" applyBorder="1" applyAlignment="1" applyProtection="1">
      <alignment horizontal="right"/>
      <protection/>
    </xf>
    <xf numFmtId="172" fontId="14" fillId="7" borderId="2" xfId="22" applyNumberFormat="1" applyFont="1" applyFill="1" applyBorder="1" applyAlignment="1" applyProtection="1">
      <alignment/>
      <protection/>
    </xf>
    <xf numFmtId="172" fontId="4" fillId="7" borderId="11" xfId="22" applyNumberFormat="1" applyFont="1" applyFill="1" applyBorder="1" applyAlignment="1" applyProtection="1">
      <alignment horizontal="left"/>
      <protection/>
    </xf>
    <xf numFmtId="184" fontId="7" fillId="7" borderId="11" xfId="22" applyNumberFormat="1" applyFont="1" applyFill="1" applyBorder="1" applyProtection="1">
      <alignment/>
      <protection/>
    </xf>
    <xf numFmtId="172" fontId="7" fillId="7" borderId="11" xfId="22" applyNumberFormat="1" applyFont="1" applyFill="1" applyBorder="1" applyProtection="1">
      <alignment/>
      <protection/>
    </xf>
    <xf numFmtId="172" fontId="7" fillId="7" borderId="13" xfId="22" applyNumberFormat="1" applyFont="1" applyFill="1" applyBorder="1" applyAlignment="1" applyProtection="1">
      <alignment/>
      <protection/>
    </xf>
    <xf numFmtId="172" fontId="4" fillId="7" borderId="8" xfId="22" applyNumberFormat="1" applyFont="1" applyFill="1" applyBorder="1" applyAlignment="1" applyProtection="1">
      <alignment horizontal="left"/>
      <protection/>
    </xf>
    <xf numFmtId="184" fontId="7" fillId="7" borderId="8" xfId="22" applyNumberFormat="1" applyFont="1" applyFill="1" applyBorder="1" applyProtection="1">
      <alignment/>
      <protection/>
    </xf>
    <xf numFmtId="172" fontId="7" fillId="7" borderId="8" xfId="22" applyNumberFormat="1" applyFont="1" applyFill="1" applyBorder="1" applyProtection="1">
      <alignment/>
      <protection/>
    </xf>
    <xf numFmtId="172" fontId="4" fillId="7" borderId="3" xfId="22" applyNumberFormat="1" applyFont="1" applyFill="1" applyBorder="1" applyAlignment="1" applyProtection="1">
      <alignment horizontal="left"/>
      <protection/>
    </xf>
    <xf numFmtId="172" fontId="10" fillId="7" borderId="2" xfId="22" applyNumberFormat="1" applyFont="1" applyFill="1" applyBorder="1" applyAlignment="1" applyProtection="1">
      <alignment horizontal="left"/>
      <protection/>
    </xf>
    <xf numFmtId="172" fontId="21" fillId="7" borderId="2" xfId="22" applyNumberFormat="1" applyFont="1" applyFill="1" applyBorder="1" applyAlignment="1" applyProtection="1">
      <alignment horizontal="left"/>
      <protection/>
    </xf>
    <xf numFmtId="184" fontId="7" fillId="7" borderId="12" xfId="22" applyNumberFormat="1" applyFont="1" applyFill="1" applyBorder="1" applyProtection="1">
      <alignment/>
      <protection/>
    </xf>
    <xf numFmtId="172" fontId="19" fillId="7" borderId="0" xfId="22" applyFont="1" applyFill="1" applyBorder="1" applyAlignment="1">
      <alignment horizontal="right"/>
      <protection/>
    </xf>
    <xf numFmtId="184" fontId="4" fillId="7" borderId="6" xfId="22" applyNumberFormat="1" applyFont="1" applyFill="1" applyBorder="1" applyProtection="1">
      <alignment/>
      <protection/>
    </xf>
    <xf numFmtId="172" fontId="4" fillId="7" borderId="14" xfId="22" applyNumberFormat="1" applyFont="1" applyFill="1" applyBorder="1" applyAlignment="1" applyProtection="1">
      <alignment horizontal="left"/>
      <protection/>
    </xf>
    <xf numFmtId="184" fontId="7" fillId="7" borderId="1" xfId="22" applyNumberFormat="1" applyFont="1" applyFill="1" applyBorder="1" applyProtection="1">
      <alignment/>
      <protection/>
    </xf>
    <xf numFmtId="172" fontId="7" fillId="7" borderId="7" xfId="22" applyNumberFormat="1" applyFont="1" applyFill="1" applyBorder="1" applyProtection="1">
      <alignment/>
      <protection/>
    </xf>
    <xf numFmtId="184" fontId="7" fillId="7" borderId="7" xfId="22" applyNumberFormat="1" applyFont="1" applyFill="1" applyBorder="1" applyProtection="1">
      <alignment/>
      <protection/>
    </xf>
    <xf numFmtId="172" fontId="7" fillId="7" borderId="13" xfId="22" applyNumberFormat="1" applyFont="1" applyFill="1" applyBorder="1" applyAlignment="1" applyProtection="1">
      <alignment horizontal="center"/>
      <protection/>
    </xf>
    <xf numFmtId="172" fontId="13" fillId="7" borderId="3" xfId="22" applyNumberFormat="1" applyFont="1" applyFill="1" applyBorder="1" applyAlignment="1" applyProtection="1">
      <alignment horizontal="center"/>
      <protection/>
    </xf>
    <xf numFmtId="172" fontId="7" fillId="7" borderId="9" xfId="22" applyNumberFormat="1" applyFont="1" applyFill="1" applyBorder="1" applyProtection="1">
      <alignment/>
      <protection/>
    </xf>
    <xf numFmtId="184" fontId="4" fillId="7" borderId="4" xfId="22" applyNumberFormat="1" applyFont="1" applyFill="1" applyBorder="1" applyAlignment="1" applyProtection="1">
      <alignment horizontal="center"/>
      <protection/>
    </xf>
    <xf numFmtId="172" fontId="21" fillId="7" borderId="5" xfId="22" applyNumberFormat="1" applyFont="1" applyFill="1" applyBorder="1" applyAlignment="1" applyProtection="1">
      <alignment horizontal="left"/>
      <protection/>
    </xf>
    <xf numFmtId="184" fontId="7" fillId="7" borderId="5" xfId="22" applyNumberFormat="1" applyFont="1" applyFill="1" applyBorder="1" applyProtection="1">
      <alignment/>
      <protection/>
    </xf>
    <xf numFmtId="172" fontId="7" fillId="7" borderId="5" xfId="22" applyNumberFormat="1" applyFont="1" applyFill="1" applyBorder="1" applyProtection="1">
      <alignment/>
      <protection/>
    </xf>
    <xf numFmtId="172" fontId="19" fillId="7" borderId="6" xfId="22" applyFont="1" applyFill="1" applyBorder="1" applyAlignment="1">
      <alignment horizontal="right"/>
      <protection/>
    </xf>
    <xf numFmtId="172" fontId="18" fillId="7" borderId="6" xfId="22" applyNumberFormat="1" applyFont="1" applyFill="1" applyBorder="1" applyAlignment="1" applyProtection="1">
      <alignment horizontal="center"/>
      <protection/>
    </xf>
    <xf numFmtId="184" fontId="7" fillId="7" borderId="6" xfId="22" applyNumberFormat="1" applyFont="1" applyFill="1" applyBorder="1" applyProtection="1">
      <alignment/>
      <protection/>
    </xf>
    <xf numFmtId="185" fontId="7" fillId="7" borderId="6" xfId="22" applyNumberFormat="1" applyFont="1" applyFill="1" applyBorder="1" applyAlignment="1">
      <alignment horizontal="center"/>
      <protection/>
    </xf>
    <xf numFmtId="172" fontId="4" fillId="7" borderId="6" xfId="22" applyNumberFormat="1" applyFont="1" applyFill="1" applyBorder="1" applyAlignment="1" applyProtection="1">
      <alignment horizontal="center"/>
      <protection/>
    </xf>
    <xf numFmtId="172" fontId="7" fillId="7" borderId="6" xfId="22" applyNumberFormat="1" applyFont="1" applyFill="1" applyBorder="1" applyProtection="1">
      <alignment/>
      <protection/>
    </xf>
    <xf numFmtId="172" fontId="7" fillId="7" borderId="12" xfId="22" applyNumberFormat="1" applyFont="1" applyFill="1" applyBorder="1" applyProtection="1">
      <alignment/>
      <protection/>
    </xf>
    <xf numFmtId="172" fontId="7" fillId="7" borderId="10" xfId="22" applyNumberFormat="1" applyFont="1" applyFill="1" applyBorder="1" applyProtection="1">
      <alignment/>
      <protection/>
    </xf>
    <xf numFmtId="172" fontId="7" fillId="7" borderId="3" xfId="22" applyNumberFormat="1" applyFont="1" applyFill="1" applyBorder="1" applyAlignment="1" applyProtection="1">
      <alignment horizontal="left"/>
      <protection/>
    </xf>
    <xf numFmtId="172" fontId="7" fillId="7" borderId="13" xfId="22" applyNumberFormat="1" applyFont="1" applyFill="1" applyBorder="1" applyAlignment="1" applyProtection="1">
      <alignment horizontal="left"/>
      <protection/>
    </xf>
    <xf numFmtId="184" fontId="14" fillId="7" borderId="2" xfId="22" applyNumberFormat="1" applyFont="1" applyFill="1" applyBorder="1" applyAlignment="1" applyProtection="1">
      <alignment horizontal="left"/>
      <protection/>
    </xf>
    <xf numFmtId="172" fontId="4" fillId="7" borderId="2" xfId="22" applyNumberFormat="1" applyFont="1" applyFill="1" applyBorder="1" applyAlignment="1" applyProtection="1">
      <alignment horizontal="center"/>
      <protection/>
    </xf>
    <xf numFmtId="172" fontId="18" fillId="7" borderId="6" xfId="22" applyNumberFormat="1" applyFont="1" applyFill="1" applyBorder="1" applyAlignment="1" applyProtection="1">
      <alignment/>
      <protection/>
    </xf>
    <xf numFmtId="184" fontId="7" fillId="7" borderId="4" xfId="22" applyNumberFormat="1" applyFont="1" applyFill="1" applyBorder="1" applyAlignment="1" applyProtection="1">
      <alignment/>
      <protection/>
    </xf>
    <xf numFmtId="172" fontId="4" fillId="7" borderId="4" xfId="22" applyNumberFormat="1" applyFont="1" applyFill="1" applyBorder="1" applyAlignment="1" applyProtection="1">
      <alignment horizontal="centerContinuous"/>
      <protection/>
    </xf>
    <xf numFmtId="185" fontId="22" fillId="7" borderId="7" xfId="22" applyNumberFormat="1" applyFont="1" applyFill="1" applyBorder="1" applyProtection="1">
      <alignment/>
      <protection/>
    </xf>
    <xf numFmtId="184" fontId="4" fillId="7" borderId="11" xfId="22" applyNumberFormat="1" applyFont="1" applyFill="1" applyBorder="1" applyProtection="1">
      <alignment/>
      <protection/>
    </xf>
    <xf numFmtId="172" fontId="4" fillId="7" borderId="11" xfId="22" applyNumberFormat="1" applyFont="1" applyFill="1" applyBorder="1" applyProtection="1">
      <alignment/>
      <protection/>
    </xf>
    <xf numFmtId="172" fontId="4" fillId="7" borderId="12" xfId="22" applyNumberFormat="1" applyFont="1" applyFill="1" applyBorder="1" applyProtection="1">
      <alignment/>
      <protection/>
    </xf>
    <xf numFmtId="172" fontId="23" fillId="7" borderId="0" xfId="22" applyNumberFormat="1" applyFont="1" applyFill="1" applyBorder="1" applyAlignment="1" applyProtection="1">
      <alignment horizontal="left"/>
      <protection/>
    </xf>
    <xf numFmtId="184" fontId="4" fillId="7" borderId="0" xfId="22" applyNumberFormat="1" applyFont="1" applyFill="1" applyBorder="1" applyProtection="1">
      <alignment/>
      <protection/>
    </xf>
    <xf numFmtId="172" fontId="4" fillId="7" borderId="0" xfId="22" applyNumberFormat="1" applyFont="1" applyFill="1" applyBorder="1" applyProtection="1">
      <alignment/>
      <protection/>
    </xf>
    <xf numFmtId="172" fontId="4" fillId="7" borderId="10" xfId="22" applyNumberFormat="1" applyFont="1" applyFill="1" applyBorder="1" applyProtection="1">
      <alignment/>
      <protection/>
    </xf>
    <xf numFmtId="172" fontId="23" fillId="7" borderId="8" xfId="22" applyNumberFormat="1" applyFont="1" applyFill="1" applyBorder="1" applyAlignment="1" applyProtection="1">
      <alignment horizontal="left"/>
      <protection/>
    </xf>
    <xf numFmtId="172" fontId="4" fillId="7" borderId="8" xfId="22" applyFont="1" applyFill="1" applyBorder="1">
      <alignment/>
      <protection/>
    </xf>
    <xf numFmtId="172" fontId="4" fillId="7" borderId="9" xfId="22" applyNumberFormat="1" applyFont="1" applyFill="1" applyBorder="1" applyProtection="1">
      <alignment/>
      <protection/>
    </xf>
    <xf numFmtId="172" fontId="4" fillId="7" borderId="2" xfId="22" applyNumberFormat="1" applyFont="1" applyFill="1" applyBorder="1" applyAlignment="1" applyProtection="1">
      <alignment horizontal="left"/>
      <protection/>
    </xf>
    <xf numFmtId="172" fontId="19" fillId="7" borderId="10" xfId="22" applyFont="1" applyFill="1" applyBorder="1" applyAlignment="1">
      <alignment horizontal="right"/>
      <protection/>
    </xf>
    <xf numFmtId="184" fontId="7" fillId="7" borderId="10" xfId="22" applyNumberFormat="1" applyFont="1" applyFill="1" applyBorder="1" applyProtection="1">
      <alignment/>
      <protection/>
    </xf>
    <xf numFmtId="172" fontId="18" fillId="7" borderId="3" xfId="22" applyNumberFormat="1" applyFont="1" applyFill="1" applyBorder="1" applyAlignment="1" applyProtection="1">
      <alignment horizontal="left"/>
      <protection/>
    </xf>
    <xf numFmtId="172" fontId="7" fillId="7" borderId="10" xfId="22" applyFont="1" applyFill="1" applyBorder="1">
      <alignment/>
      <protection/>
    </xf>
    <xf numFmtId="184" fontId="6" fillId="2" borderId="9" xfId="22" applyNumberFormat="1" applyFont="1" applyFill="1" applyBorder="1" applyAlignment="1" applyProtection="1">
      <alignment horizontal="right"/>
      <protection locked="0"/>
    </xf>
    <xf numFmtId="173" fontId="19" fillId="5" borderId="7" xfId="19" applyNumberFormat="1" applyFont="1" applyFill="1" applyBorder="1" applyProtection="1">
      <alignment/>
      <protection locked="0"/>
    </xf>
  </cellXfs>
  <cellStyles count="11">
    <cellStyle name="Normal" xfId="0"/>
    <cellStyle name="Comma" xfId="15"/>
    <cellStyle name="Comma [0]" xfId="16"/>
    <cellStyle name="Percent" xfId="17"/>
    <cellStyle name="Standard_AGK_BER" xfId="18"/>
    <cellStyle name="Standard_LGK_BER" xfId="19"/>
    <cellStyle name="Standard_LNK_BER" xfId="20"/>
    <cellStyle name="Standard_MILO" xfId="21"/>
    <cellStyle name="Standard_ZUSCHERM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49"/>
  <sheetViews>
    <sheetView showGridLines="0" workbookViewId="0" topLeftCell="A1">
      <selection activeCell="B16" sqref="B16"/>
    </sheetView>
  </sheetViews>
  <sheetFormatPr defaultColWidth="9.7109375" defaultRowHeight="12.75"/>
  <cols>
    <col min="1" max="1" width="8.7109375" style="9" customWidth="1"/>
    <col min="2" max="2" width="35.7109375" style="9" customWidth="1"/>
    <col min="3" max="3" width="14.7109375" style="9" customWidth="1"/>
    <col min="4" max="4" width="13.7109375" style="9" customWidth="1"/>
    <col min="5" max="16384" width="9.7109375" style="9" customWidth="1"/>
  </cols>
  <sheetData>
    <row r="1" spans="1:4" s="2" customFormat="1" ht="20.25" customHeight="1">
      <c r="A1" s="133"/>
      <c r="B1" s="134"/>
      <c r="C1" s="134" t="s">
        <v>0</v>
      </c>
      <c r="D1" s="1">
        <v>1</v>
      </c>
    </row>
    <row r="2" spans="1:4" s="2" customFormat="1" ht="12">
      <c r="A2" s="135" t="s">
        <v>1</v>
      </c>
      <c r="B2" s="3" t="s">
        <v>2</v>
      </c>
      <c r="C2" s="139" t="s">
        <v>3</v>
      </c>
      <c r="D2" s="140">
        <f ca="1">INT(NOW())</f>
        <v>39265</v>
      </c>
    </row>
    <row r="3" spans="1:4" s="2" customFormat="1" ht="12">
      <c r="A3" s="136" t="s">
        <v>4</v>
      </c>
      <c r="B3" s="4" t="s">
        <v>5</v>
      </c>
      <c r="C3" s="141"/>
      <c r="D3" s="142"/>
    </row>
    <row r="4" spans="1:4" s="2" customFormat="1" ht="12">
      <c r="A4" s="137" t="s">
        <v>6</v>
      </c>
      <c r="B4" s="5" t="s">
        <v>7</v>
      </c>
      <c r="C4" s="143" t="s">
        <v>8</v>
      </c>
      <c r="D4" s="144" t="s">
        <v>8</v>
      </c>
    </row>
    <row r="5" spans="1:4" s="2" customFormat="1" ht="12">
      <c r="A5" s="138" t="s">
        <v>9</v>
      </c>
      <c r="B5" s="138" t="s">
        <v>10</v>
      </c>
      <c r="C5" s="137" t="s">
        <v>11</v>
      </c>
      <c r="D5" s="145" t="s">
        <v>12</v>
      </c>
    </row>
    <row r="6" spans="1:4" ht="12">
      <c r="A6" s="6">
        <v>1</v>
      </c>
      <c r="B6" s="7" t="s">
        <v>13</v>
      </c>
      <c r="C6" s="8">
        <v>16.7</v>
      </c>
      <c r="D6" s="146">
        <f aca="true" t="shared" si="0" ref="D6:D19">A6*C6</f>
        <v>16.7</v>
      </c>
    </row>
    <row r="7" spans="1:4" ht="12">
      <c r="A7" s="10">
        <v>0</v>
      </c>
      <c r="B7" s="11" t="s">
        <v>14</v>
      </c>
      <c r="C7" s="12">
        <v>15.9</v>
      </c>
      <c r="D7" s="147">
        <f t="shared" si="0"/>
        <v>0</v>
      </c>
    </row>
    <row r="8" spans="1:4" ht="12">
      <c r="A8" s="10">
        <v>1</v>
      </c>
      <c r="B8" s="11" t="s">
        <v>15</v>
      </c>
      <c r="C8" s="12">
        <v>15.5</v>
      </c>
      <c r="D8" s="147">
        <f t="shared" si="0"/>
        <v>15.5</v>
      </c>
    </row>
    <row r="9" spans="1:4" ht="12">
      <c r="A9" s="10">
        <v>0</v>
      </c>
      <c r="B9" s="11" t="s">
        <v>16</v>
      </c>
      <c r="C9" s="12">
        <v>14.55</v>
      </c>
      <c r="D9" s="147">
        <f t="shared" si="0"/>
        <v>0</v>
      </c>
    </row>
    <row r="10" spans="1:4" ht="12">
      <c r="A10" s="10">
        <v>7</v>
      </c>
      <c r="B10" s="11" t="s">
        <v>17</v>
      </c>
      <c r="C10" s="12">
        <v>14.75</v>
      </c>
      <c r="D10" s="147">
        <f t="shared" si="0"/>
        <v>103.25</v>
      </c>
    </row>
    <row r="11" spans="1:4" ht="12">
      <c r="A11" s="10">
        <v>2</v>
      </c>
      <c r="B11" s="11" t="s">
        <v>18</v>
      </c>
      <c r="C11" s="12">
        <v>13.5</v>
      </c>
      <c r="D11" s="147">
        <f t="shared" si="0"/>
        <v>27</v>
      </c>
    </row>
    <row r="12" spans="1:4" ht="12">
      <c r="A12" s="10">
        <v>1</v>
      </c>
      <c r="B12" s="11" t="s">
        <v>19</v>
      </c>
      <c r="C12" s="12">
        <v>13</v>
      </c>
      <c r="D12" s="147">
        <f t="shared" si="0"/>
        <v>13</v>
      </c>
    </row>
    <row r="13" spans="1:4" ht="12">
      <c r="A13" s="10"/>
      <c r="B13" s="11"/>
      <c r="C13" s="12">
        <v>0</v>
      </c>
      <c r="D13" s="147">
        <f t="shared" si="0"/>
        <v>0</v>
      </c>
    </row>
    <row r="14" spans="1:4" ht="12">
      <c r="A14" s="10"/>
      <c r="B14" s="11"/>
      <c r="C14" s="12">
        <v>0</v>
      </c>
      <c r="D14" s="147">
        <f t="shared" si="0"/>
        <v>0</v>
      </c>
    </row>
    <row r="15" spans="1:4" ht="12">
      <c r="A15" s="10"/>
      <c r="B15" s="11"/>
      <c r="C15" s="12">
        <v>0</v>
      </c>
      <c r="D15" s="147">
        <f t="shared" si="0"/>
        <v>0</v>
      </c>
    </row>
    <row r="16" spans="1:4" ht="12">
      <c r="A16" s="10"/>
      <c r="B16" s="11"/>
      <c r="C16" s="12">
        <v>0</v>
      </c>
      <c r="D16" s="147">
        <f t="shared" si="0"/>
        <v>0</v>
      </c>
    </row>
    <row r="17" spans="1:4" ht="12">
      <c r="A17" s="10"/>
      <c r="B17" s="11"/>
      <c r="C17" s="12">
        <v>0</v>
      </c>
      <c r="D17" s="147">
        <f t="shared" si="0"/>
        <v>0</v>
      </c>
    </row>
    <row r="18" spans="1:4" ht="12">
      <c r="A18" s="10"/>
      <c r="B18" s="13"/>
      <c r="C18" s="12">
        <v>0</v>
      </c>
      <c r="D18" s="147">
        <f t="shared" si="0"/>
        <v>0</v>
      </c>
    </row>
    <row r="19" spans="1:4" ht="12.75">
      <c r="A19" s="14"/>
      <c r="B19" s="15"/>
      <c r="C19" s="12">
        <v>0</v>
      </c>
      <c r="D19" s="147">
        <f t="shared" si="0"/>
        <v>0</v>
      </c>
    </row>
    <row r="20" spans="1:4" ht="12">
      <c r="A20" s="152">
        <f>SUM(A6:A19)</f>
        <v>12</v>
      </c>
      <c r="B20" s="153" t="s">
        <v>20</v>
      </c>
      <c r="C20" s="154" t="s">
        <v>21</v>
      </c>
      <c r="D20" s="148">
        <f>SUM(D6:D19)</f>
        <v>175.45</v>
      </c>
    </row>
    <row r="21" spans="1:4" ht="12">
      <c r="A21" s="16">
        <v>0</v>
      </c>
      <c r="B21" s="155" t="s">
        <v>22</v>
      </c>
      <c r="C21" s="156"/>
      <c r="D21" s="149"/>
    </row>
    <row r="22" spans="1:4" ht="12">
      <c r="A22" s="157">
        <f>SUM(A20:A21)</f>
        <v>12</v>
      </c>
      <c r="B22" s="155" t="s">
        <v>23</v>
      </c>
      <c r="C22" s="156"/>
      <c r="D22" s="149"/>
    </row>
    <row r="23" spans="1:4" ht="12">
      <c r="A23" s="158"/>
      <c r="B23" s="159" t="s">
        <v>24</v>
      </c>
      <c r="C23" s="160"/>
      <c r="D23" s="142">
        <f>D20/A22</f>
        <v>14.620833333333332</v>
      </c>
    </row>
    <row r="24" spans="1:4" ht="12">
      <c r="A24" s="161" t="s">
        <v>25</v>
      </c>
      <c r="B24" s="162" t="s">
        <v>26</v>
      </c>
      <c r="C24" s="17">
        <v>0.09</v>
      </c>
      <c r="D24" s="148"/>
    </row>
    <row r="25" spans="1:4" ht="12">
      <c r="A25" s="163"/>
      <c r="B25" s="164" t="s">
        <v>27</v>
      </c>
      <c r="C25" s="18">
        <v>0</v>
      </c>
      <c r="D25" s="150"/>
    </row>
    <row r="26" spans="1:4" ht="12">
      <c r="A26" s="158"/>
      <c r="B26" s="160"/>
      <c r="C26" s="165" t="s">
        <v>8</v>
      </c>
      <c r="D26" s="151">
        <f>D23*C24*C25</f>
        <v>0</v>
      </c>
    </row>
    <row r="27" spans="1:4" ht="12">
      <c r="A27" s="161" t="s">
        <v>28</v>
      </c>
      <c r="B27" s="162" t="s">
        <v>29</v>
      </c>
      <c r="C27" s="19">
        <v>0.75</v>
      </c>
      <c r="D27" s="148"/>
    </row>
    <row r="28" spans="1:4" ht="12">
      <c r="A28" s="163"/>
      <c r="B28" s="164" t="s">
        <v>27</v>
      </c>
      <c r="C28" s="18">
        <v>0</v>
      </c>
      <c r="D28" s="150"/>
    </row>
    <row r="29" spans="1:4" ht="12">
      <c r="A29" s="158"/>
      <c r="B29" s="160"/>
      <c r="C29" s="165" t="s">
        <v>8</v>
      </c>
      <c r="D29" s="151">
        <f>D23*C27*C28</f>
        <v>0</v>
      </c>
    </row>
    <row r="30" spans="1:4" ht="12">
      <c r="A30" s="158"/>
      <c r="B30" s="165" t="s">
        <v>30</v>
      </c>
      <c r="C30" s="165" t="s">
        <v>8</v>
      </c>
      <c r="D30" s="142">
        <f>D23+D26+D29</f>
        <v>14.620833333333332</v>
      </c>
    </row>
    <row r="31" spans="1:4" ht="12">
      <c r="A31" s="161" t="s">
        <v>31</v>
      </c>
      <c r="B31" s="162" t="s">
        <v>32</v>
      </c>
      <c r="C31" s="17">
        <v>0.25</v>
      </c>
      <c r="D31" s="148"/>
    </row>
    <row r="32" spans="1:4" ht="12">
      <c r="A32" s="163"/>
      <c r="B32" s="164" t="s">
        <v>33</v>
      </c>
      <c r="C32" s="18">
        <v>0</v>
      </c>
      <c r="D32" s="149"/>
    </row>
    <row r="33" spans="1:4" ht="12">
      <c r="A33" s="158"/>
      <c r="B33" s="160"/>
      <c r="C33" s="165" t="s">
        <v>8</v>
      </c>
      <c r="D33" s="151">
        <f>C32*D30*C31</f>
        <v>0</v>
      </c>
    </row>
    <row r="34" spans="1:4" ht="12">
      <c r="A34" s="158"/>
      <c r="B34" s="165" t="s">
        <v>30</v>
      </c>
      <c r="C34" s="165" t="s">
        <v>8</v>
      </c>
      <c r="D34" s="142">
        <f>D23+D26+D29+D33</f>
        <v>14.620833333333332</v>
      </c>
    </row>
    <row r="35" spans="1:4" ht="12">
      <c r="A35" s="166" t="s">
        <v>34</v>
      </c>
      <c r="B35" s="167" t="s">
        <v>35</v>
      </c>
      <c r="C35" s="17">
        <v>0</v>
      </c>
      <c r="D35" s="149"/>
    </row>
    <row r="36" spans="1:4" ht="12">
      <c r="A36" s="163"/>
      <c r="B36" s="164" t="s">
        <v>33</v>
      </c>
      <c r="C36" s="18">
        <v>1</v>
      </c>
      <c r="D36" s="149"/>
    </row>
    <row r="37" spans="1:4" ht="12">
      <c r="A37" s="163"/>
      <c r="B37" s="168"/>
      <c r="C37" s="169" t="s">
        <v>8</v>
      </c>
      <c r="D37" s="149">
        <f>C36*D34*C35</f>
        <v>0</v>
      </c>
    </row>
    <row r="38" spans="1:4" ht="12">
      <c r="A38" s="170" t="s">
        <v>36</v>
      </c>
      <c r="B38" s="171" t="s">
        <v>37</v>
      </c>
      <c r="C38" s="172" t="s">
        <v>8</v>
      </c>
      <c r="D38" s="173">
        <f>D34+D37</f>
        <v>14.620833333333332</v>
      </c>
    </row>
    <row r="39" spans="1:4" ht="12">
      <c r="A39" s="174"/>
      <c r="B39" s="175" t="s">
        <v>38</v>
      </c>
      <c r="C39" s="178">
        <f>LNK_BER!E25</f>
        <v>8</v>
      </c>
      <c r="D39" s="148">
        <f>D38*C39/100</f>
        <v>1.1696666666666666</v>
      </c>
    </row>
    <row r="40" spans="1:4" ht="12">
      <c r="A40" s="163"/>
      <c r="B40" s="164" t="s">
        <v>39</v>
      </c>
      <c r="C40" s="168"/>
      <c r="D40" s="149"/>
    </row>
    <row r="41" spans="1:4" ht="12">
      <c r="A41" s="163"/>
      <c r="B41" s="176" t="s">
        <v>40</v>
      </c>
      <c r="C41" s="179">
        <f>LGK_BER!E33</f>
        <v>75.87096774193547</v>
      </c>
      <c r="D41" s="149">
        <f>D38*C41/100</f>
        <v>11.092967741935482</v>
      </c>
    </row>
    <row r="42" spans="1:4" ht="12">
      <c r="A42" s="163"/>
      <c r="B42" s="164" t="s">
        <v>41</v>
      </c>
      <c r="C42" s="168"/>
      <c r="D42" s="149"/>
    </row>
    <row r="43" spans="1:4" ht="12">
      <c r="A43" s="170" t="s">
        <v>42</v>
      </c>
      <c r="B43" s="171" t="s">
        <v>43</v>
      </c>
      <c r="C43" s="172" t="s">
        <v>8</v>
      </c>
      <c r="D43" s="173">
        <f>D38+D39+D41</f>
        <v>26.88346774193548</v>
      </c>
    </row>
    <row r="44" spans="1:4" ht="12">
      <c r="A44" s="163"/>
      <c r="B44" s="176" t="s">
        <v>44</v>
      </c>
      <c r="C44" s="179">
        <f>AGK_BER!E55</f>
        <v>86.66666666666667</v>
      </c>
      <c r="D44" s="149">
        <f>D38*C44/100</f>
        <v>12.67138888888889</v>
      </c>
    </row>
    <row r="45" spans="1:4" ht="12">
      <c r="A45" s="163"/>
      <c r="B45" s="164" t="s">
        <v>45</v>
      </c>
      <c r="C45" s="168"/>
      <c r="D45" s="149"/>
    </row>
    <row r="46" spans="1:4" ht="12">
      <c r="A46" s="170" t="s">
        <v>46</v>
      </c>
      <c r="B46" s="171" t="s">
        <v>47</v>
      </c>
      <c r="C46" s="172" t="s">
        <v>8</v>
      </c>
      <c r="D46" s="173">
        <f>D38+D39+D41+D44</f>
        <v>39.55485663082437</v>
      </c>
    </row>
    <row r="47" spans="1:4" ht="12">
      <c r="A47" s="163"/>
      <c r="B47" s="164" t="s">
        <v>48</v>
      </c>
      <c r="C47" s="168"/>
      <c r="D47" s="149"/>
    </row>
    <row r="48" spans="1:4" ht="12">
      <c r="A48" s="163"/>
      <c r="B48" s="168"/>
      <c r="C48" s="168"/>
      <c r="D48" s="149"/>
    </row>
    <row r="49" spans="1:4" ht="12">
      <c r="A49" s="158"/>
      <c r="B49" s="177"/>
      <c r="C49" s="177"/>
      <c r="D49" s="151"/>
    </row>
  </sheetData>
  <printOptions/>
  <pageMargins left="0.75" right="0.75" top="1" bottom="1" header="0.511811023" footer="0.511811023"/>
  <pageSetup horizontalDpi="300" verticalDpi="300" orientation="portrait" paperSize="9" r:id="rId1"/>
  <headerFooter alignWithMargins="0">
    <oddHeader>&amp;L&amp;F&amp;C&amp;D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4"/>
  <sheetViews>
    <sheetView showGridLines="0" tabSelected="1" workbookViewId="0" topLeftCell="A1">
      <selection activeCell="F13" sqref="F13"/>
    </sheetView>
  </sheetViews>
  <sheetFormatPr defaultColWidth="11.7109375" defaultRowHeight="12.75"/>
  <cols>
    <col min="1" max="1" width="3.7109375" style="94" customWidth="1"/>
    <col min="2" max="2" width="8.28125" style="94" customWidth="1"/>
    <col min="3" max="3" width="27.28125" style="94" customWidth="1"/>
    <col min="4" max="4" width="12.57421875" style="132" customWidth="1"/>
    <col min="5" max="5" width="13.421875" style="132" customWidth="1"/>
    <col min="6" max="6" width="15.00390625" style="132" customWidth="1"/>
    <col min="7" max="7" width="15.57421875" style="132" customWidth="1"/>
    <col min="8" max="8" width="6.7109375" style="94" customWidth="1"/>
    <col min="9" max="16384" width="11.7109375" style="94" customWidth="1"/>
  </cols>
  <sheetData>
    <row r="1" spans="1:7" ht="20.25" customHeight="1">
      <c r="A1" s="180"/>
      <c r="B1" s="181"/>
      <c r="C1" s="182" t="s">
        <v>231</v>
      </c>
      <c r="D1" s="183"/>
      <c r="E1" s="183"/>
      <c r="F1" s="184"/>
      <c r="G1" s="185"/>
    </row>
    <row r="2" spans="1:7" ht="15">
      <c r="A2" s="186"/>
      <c r="B2" s="187"/>
      <c r="C2" s="188" t="s">
        <v>232</v>
      </c>
      <c r="D2" s="189"/>
      <c r="E2" s="190"/>
      <c r="F2" s="191"/>
      <c r="G2" s="192"/>
    </row>
    <row r="3" spans="1:7" ht="14.25" customHeight="1">
      <c r="A3" s="193"/>
      <c r="B3" s="194"/>
      <c r="C3" s="195" t="s">
        <v>141</v>
      </c>
      <c r="D3" s="196"/>
      <c r="E3" s="196"/>
      <c r="F3" s="197"/>
      <c r="G3" s="198"/>
    </row>
    <row r="4" spans="1:7" ht="14.25" customHeight="1">
      <c r="A4" s="258"/>
      <c r="B4" s="204" t="s">
        <v>6</v>
      </c>
      <c r="C4" s="95" t="s">
        <v>142</v>
      </c>
      <c r="D4" s="96"/>
      <c r="E4" s="217"/>
      <c r="F4" s="218"/>
      <c r="G4" s="219"/>
    </row>
    <row r="5" spans="1:7" ht="16.5" customHeight="1">
      <c r="A5" s="259" t="s">
        <v>36</v>
      </c>
      <c r="B5" s="205" t="s">
        <v>143</v>
      </c>
      <c r="C5" s="209"/>
      <c r="D5" s="210" t="s">
        <v>50</v>
      </c>
      <c r="E5" s="97">
        <v>2007</v>
      </c>
      <c r="F5" s="98">
        <v>2006</v>
      </c>
      <c r="G5" s="220"/>
    </row>
    <row r="6" spans="1:7" ht="12">
      <c r="A6" s="244"/>
      <c r="B6" s="206" t="s">
        <v>213</v>
      </c>
      <c r="C6" s="211"/>
      <c r="D6" s="212" t="s">
        <v>145</v>
      </c>
      <c r="E6" s="222"/>
      <c r="F6" s="206" t="s">
        <v>146</v>
      </c>
      <c r="G6" s="206"/>
    </row>
    <row r="7" spans="1:7" ht="12">
      <c r="A7" s="244"/>
      <c r="B7" s="207" t="s">
        <v>147</v>
      </c>
      <c r="C7" s="213" t="s">
        <v>148</v>
      </c>
      <c r="D7" s="214" t="s">
        <v>149</v>
      </c>
      <c r="E7" s="222" t="s">
        <v>233</v>
      </c>
      <c r="F7" s="223" t="s">
        <v>234</v>
      </c>
      <c r="G7" s="221" t="s">
        <v>217</v>
      </c>
    </row>
    <row r="8" spans="1:8" ht="12">
      <c r="A8" s="248"/>
      <c r="B8" s="208" t="s">
        <v>153</v>
      </c>
      <c r="C8" s="215"/>
      <c r="D8" s="216" t="s">
        <v>154</v>
      </c>
      <c r="E8" s="224" t="s">
        <v>155</v>
      </c>
      <c r="F8" s="208" t="s">
        <v>156</v>
      </c>
      <c r="G8" s="208"/>
      <c r="H8" s="99"/>
    </row>
    <row r="9" spans="1:7" ht="12">
      <c r="A9" s="100"/>
      <c r="B9" s="101">
        <v>6131</v>
      </c>
      <c r="C9" s="102" t="s">
        <v>235</v>
      </c>
      <c r="D9" s="103">
        <v>3000</v>
      </c>
      <c r="E9" s="199">
        <f aca="true" t="shared" si="0" ref="E9:E20">D9/$D$24*100</f>
        <v>1</v>
      </c>
      <c r="F9" s="104">
        <v>2.9</v>
      </c>
      <c r="G9" s="104"/>
    </row>
    <row r="10" spans="1:7" ht="12">
      <c r="A10" s="105"/>
      <c r="B10" s="106">
        <v>6132</v>
      </c>
      <c r="C10" s="102" t="s">
        <v>236</v>
      </c>
      <c r="D10" s="107">
        <v>1000</v>
      </c>
      <c r="E10" s="200">
        <f t="shared" si="0"/>
        <v>0.33333333333333337</v>
      </c>
      <c r="F10" s="108">
        <v>0.2</v>
      </c>
      <c r="G10" s="108"/>
    </row>
    <row r="11" spans="1:7" ht="12">
      <c r="A11" s="105"/>
      <c r="B11" s="106" t="s">
        <v>162</v>
      </c>
      <c r="C11" s="109" t="s">
        <v>237</v>
      </c>
      <c r="D11" s="107"/>
      <c r="E11" s="200">
        <f t="shared" si="0"/>
        <v>0</v>
      </c>
      <c r="F11" s="108">
        <v>0.4</v>
      </c>
      <c r="G11" s="108"/>
    </row>
    <row r="12" spans="1:7" ht="12">
      <c r="A12" s="105"/>
      <c r="B12" s="106" t="s">
        <v>162</v>
      </c>
      <c r="C12" s="102" t="s">
        <v>238</v>
      </c>
      <c r="D12" s="107">
        <v>20000</v>
      </c>
      <c r="E12" s="200">
        <f t="shared" si="0"/>
        <v>6.666666666666667</v>
      </c>
      <c r="F12" s="108">
        <v>6.6</v>
      </c>
      <c r="G12" s="108"/>
    </row>
    <row r="13" spans="1:7" ht="12">
      <c r="A13" s="105"/>
      <c r="B13" s="106" t="s">
        <v>162</v>
      </c>
      <c r="C13" s="109"/>
      <c r="D13" s="107">
        <v>0</v>
      </c>
      <c r="E13" s="200">
        <f t="shared" si="0"/>
        <v>0</v>
      </c>
      <c r="F13" s="108">
        <v>0</v>
      </c>
      <c r="G13" s="108"/>
    </row>
    <row r="14" spans="1:7" ht="12">
      <c r="A14" s="105"/>
      <c r="B14" s="106" t="s">
        <v>162</v>
      </c>
      <c r="C14" s="109"/>
      <c r="D14" s="107">
        <v>0</v>
      </c>
      <c r="E14" s="200">
        <f t="shared" si="0"/>
        <v>0</v>
      </c>
      <c r="F14" s="108">
        <v>0</v>
      </c>
      <c r="G14" s="108"/>
    </row>
    <row r="15" spans="1:7" ht="12">
      <c r="A15" s="105"/>
      <c r="B15" s="106" t="s">
        <v>162</v>
      </c>
      <c r="C15" s="109"/>
      <c r="D15" s="107">
        <v>0</v>
      </c>
      <c r="E15" s="200">
        <f t="shared" si="0"/>
        <v>0</v>
      </c>
      <c r="F15" s="108">
        <v>0</v>
      </c>
      <c r="G15" s="108"/>
    </row>
    <row r="16" spans="1:7" ht="12">
      <c r="A16" s="105"/>
      <c r="B16" s="106" t="s">
        <v>162</v>
      </c>
      <c r="C16" s="109"/>
      <c r="D16" s="107">
        <v>0</v>
      </c>
      <c r="E16" s="200">
        <f t="shared" si="0"/>
        <v>0</v>
      </c>
      <c r="F16" s="108">
        <v>0</v>
      </c>
      <c r="G16" s="108"/>
    </row>
    <row r="17" spans="1:7" ht="12">
      <c r="A17" s="105"/>
      <c r="B17" s="106" t="s">
        <v>162</v>
      </c>
      <c r="C17" s="109"/>
      <c r="D17" s="107">
        <v>0</v>
      </c>
      <c r="E17" s="200">
        <f t="shared" si="0"/>
        <v>0</v>
      </c>
      <c r="F17" s="108">
        <v>0</v>
      </c>
      <c r="G17" s="108"/>
    </row>
    <row r="18" spans="1:7" ht="12">
      <c r="A18" s="105"/>
      <c r="B18" s="106" t="s">
        <v>162</v>
      </c>
      <c r="C18" s="109"/>
      <c r="D18" s="107">
        <v>0</v>
      </c>
      <c r="E18" s="200">
        <f t="shared" si="0"/>
        <v>0</v>
      </c>
      <c r="F18" s="108">
        <v>0</v>
      </c>
      <c r="G18" s="108"/>
    </row>
    <row r="19" spans="1:7" ht="12">
      <c r="A19" s="105"/>
      <c r="B19" s="106" t="s">
        <v>162</v>
      </c>
      <c r="C19" s="109"/>
      <c r="D19" s="107">
        <v>0</v>
      </c>
      <c r="E19" s="200">
        <f t="shared" si="0"/>
        <v>0</v>
      </c>
      <c r="F19" s="108">
        <v>0</v>
      </c>
      <c r="G19" s="108"/>
    </row>
    <row r="20" spans="1:7" ht="12">
      <c r="A20" s="110"/>
      <c r="B20" s="106" t="s">
        <v>162</v>
      </c>
      <c r="C20" s="109"/>
      <c r="D20" s="107">
        <v>0</v>
      </c>
      <c r="E20" s="200">
        <f t="shared" si="0"/>
        <v>0</v>
      </c>
      <c r="F20" s="111">
        <v>0</v>
      </c>
      <c r="G20" s="111"/>
    </row>
    <row r="21" spans="1:7" ht="17.25" customHeight="1">
      <c r="A21" s="225"/>
      <c r="B21" s="226"/>
      <c r="C21" s="227" t="s">
        <v>239</v>
      </c>
      <c r="D21" s="228">
        <f>SUM(D9:D20)</f>
        <v>24000</v>
      </c>
      <c r="E21" s="229"/>
      <c r="F21" s="230"/>
      <c r="G21" s="231"/>
    </row>
    <row r="22" spans="1:7" ht="12">
      <c r="A22" s="232"/>
      <c r="B22" s="233"/>
      <c r="C22" s="233"/>
      <c r="D22" s="234"/>
      <c r="E22" s="235"/>
      <c r="F22" s="236"/>
      <c r="G22" s="237"/>
    </row>
    <row r="23" spans="1:7" ht="12.75">
      <c r="A23" s="238" t="s">
        <v>42</v>
      </c>
      <c r="B23" s="239" t="s">
        <v>240</v>
      </c>
      <c r="C23" s="240"/>
      <c r="D23" s="228"/>
      <c r="E23" s="241"/>
      <c r="F23" s="227"/>
      <c r="G23" s="242"/>
    </row>
    <row r="24" spans="1:7" ht="12.75">
      <c r="A24" s="244"/>
      <c r="B24" s="245"/>
      <c r="C24" s="213" t="s">
        <v>207</v>
      </c>
      <c r="D24" s="112">
        <f>ZUSCHERM!E7</f>
        <v>300000</v>
      </c>
      <c r="E24" s="251"/>
      <c r="F24" s="213"/>
      <c r="G24" s="242"/>
    </row>
    <row r="25" spans="1:7" ht="12.75">
      <c r="A25" s="244"/>
      <c r="B25" s="245"/>
      <c r="C25" s="250" t="s">
        <v>208</v>
      </c>
      <c r="D25" s="253"/>
      <c r="E25" s="201">
        <f>D21/D24*100</f>
        <v>8</v>
      </c>
      <c r="F25" s="256">
        <f>SUM(F9:F20)</f>
        <v>10.1</v>
      </c>
      <c r="G25" s="242"/>
    </row>
    <row r="26" spans="1:7" ht="12.75">
      <c r="A26" s="244"/>
      <c r="B26" s="245"/>
      <c r="C26" s="211"/>
      <c r="D26" s="254"/>
      <c r="E26" s="213"/>
      <c r="F26" s="213"/>
      <c r="G26" s="242"/>
    </row>
    <row r="27" spans="1:7" ht="12.75">
      <c r="A27" s="246"/>
      <c r="B27" s="247"/>
      <c r="C27" s="211"/>
      <c r="D27" s="255"/>
      <c r="E27" s="251"/>
      <c r="F27" s="213"/>
      <c r="G27" s="242"/>
    </row>
    <row r="28" spans="1:7" ht="12.75">
      <c r="A28" s="244"/>
      <c r="B28" s="245"/>
      <c r="C28" s="247" t="s">
        <v>241</v>
      </c>
      <c r="D28" s="113">
        <v>12</v>
      </c>
      <c r="E28" s="251"/>
      <c r="F28" s="213"/>
      <c r="G28" s="242"/>
    </row>
    <row r="29" spans="1:7" ht="12.75">
      <c r="A29" s="244"/>
      <c r="B29" s="245"/>
      <c r="C29" s="250" t="s">
        <v>242</v>
      </c>
      <c r="D29" s="253"/>
      <c r="E29" s="202">
        <f>D21/D28</f>
        <v>2000</v>
      </c>
      <c r="F29" s="114">
        <v>1701</v>
      </c>
      <c r="G29" s="242"/>
    </row>
    <row r="30" spans="1:7" ht="12.75">
      <c r="A30" s="244"/>
      <c r="B30" s="245"/>
      <c r="C30" s="245"/>
      <c r="D30" s="254"/>
      <c r="E30" s="213"/>
      <c r="F30" s="213"/>
      <c r="G30" s="242"/>
    </row>
    <row r="31" spans="1:7" ht="12.75">
      <c r="A31" s="246"/>
      <c r="B31" s="247"/>
      <c r="C31" s="211"/>
      <c r="D31" s="255"/>
      <c r="E31" s="251"/>
      <c r="F31" s="213"/>
      <c r="G31" s="242"/>
    </row>
    <row r="32" spans="1:7" ht="12.75">
      <c r="A32" s="244"/>
      <c r="B32" s="245"/>
      <c r="C32" s="247" t="s">
        <v>243</v>
      </c>
      <c r="D32" s="113">
        <v>18000</v>
      </c>
      <c r="E32" s="251"/>
      <c r="F32" s="213"/>
      <c r="G32" s="242"/>
    </row>
    <row r="33" spans="1:7" ht="12.75">
      <c r="A33" s="244"/>
      <c r="B33" s="245"/>
      <c r="C33" s="250" t="s">
        <v>242</v>
      </c>
      <c r="D33" s="253"/>
      <c r="E33" s="203">
        <f>D21/D32</f>
        <v>1.3333333333333333</v>
      </c>
      <c r="F33" s="257">
        <f>F29/1450</f>
        <v>1.173103448275862</v>
      </c>
      <c r="G33" s="242"/>
    </row>
    <row r="34" spans="1:7" ht="12.75">
      <c r="A34" s="244"/>
      <c r="B34" s="211"/>
      <c r="C34" s="245"/>
      <c r="D34" s="251"/>
      <c r="E34" s="251"/>
      <c r="F34" s="213"/>
      <c r="G34" s="242"/>
    </row>
    <row r="35" spans="1:7" ht="12.75">
      <c r="A35" s="244"/>
      <c r="B35" s="245"/>
      <c r="C35" s="245"/>
      <c r="D35" s="251"/>
      <c r="E35" s="251"/>
      <c r="F35" s="213"/>
      <c r="G35" s="242"/>
    </row>
    <row r="36" spans="1:7" ht="12.75">
      <c r="A36" s="248"/>
      <c r="B36" s="249"/>
      <c r="C36" s="249"/>
      <c r="D36" s="224"/>
      <c r="E36" s="224"/>
      <c r="F36" s="252"/>
      <c r="G36" s="243"/>
    </row>
    <row r="37" spans="1:7" ht="12.75">
      <c r="A37" s="115" t="s">
        <v>210</v>
      </c>
      <c r="B37" s="116"/>
      <c r="C37" s="117"/>
      <c r="D37" s="118"/>
      <c r="E37" s="118"/>
      <c r="F37" s="119"/>
      <c r="G37" s="120"/>
    </row>
    <row r="38" spans="1:7" ht="12.75">
      <c r="A38" s="121"/>
      <c r="B38" s="122"/>
      <c r="C38" s="122"/>
      <c r="D38" s="123"/>
      <c r="E38" s="123"/>
      <c r="F38" s="124"/>
      <c r="G38" s="125"/>
    </row>
    <row r="39" spans="1:7" ht="12.75">
      <c r="A39" s="121"/>
      <c r="B39" s="122"/>
      <c r="C39" s="126"/>
      <c r="D39" s="123"/>
      <c r="E39" s="123"/>
      <c r="F39" s="124"/>
      <c r="G39" s="125"/>
    </row>
    <row r="40" spans="1:7" ht="12.75">
      <c r="A40" s="121"/>
      <c r="B40" s="122"/>
      <c r="C40" s="122"/>
      <c r="D40" s="123"/>
      <c r="E40" s="123"/>
      <c r="F40" s="124"/>
      <c r="G40" s="125"/>
    </row>
    <row r="41" spans="1:7" ht="12.75">
      <c r="A41" s="121"/>
      <c r="B41" s="122"/>
      <c r="C41" s="122"/>
      <c r="D41" s="123"/>
      <c r="E41" s="123"/>
      <c r="F41" s="124"/>
      <c r="G41" s="125"/>
    </row>
    <row r="42" spans="1:7" ht="12.75">
      <c r="A42" s="121"/>
      <c r="B42" s="122"/>
      <c r="C42" s="122"/>
      <c r="D42" s="123"/>
      <c r="E42" s="123"/>
      <c r="F42" s="124"/>
      <c r="G42" s="125"/>
    </row>
    <row r="43" spans="1:7" ht="12.75">
      <c r="A43" s="121"/>
      <c r="B43" s="122"/>
      <c r="C43" s="122"/>
      <c r="D43" s="123"/>
      <c r="E43" s="123"/>
      <c r="F43" s="124"/>
      <c r="G43" s="125"/>
    </row>
    <row r="44" spans="1:7" ht="12.75">
      <c r="A44" s="121"/>
      <c r="B44" s="122"/>
      <c r="C44" s="122"/>
      <c r="D44" s="123"/>
      <c r="E44" s="123"/>
      <c r="F44" s="124"/>
      <c r="G44" s="125"/>
    </row>
    <row r="45" spans="1:7" ht="12.75">
      <c r="A45" s="121"/>
      <c r="B45" s="122"/>
      <c r="C45" s="122"/>
      <c r="D45" s="123"/>
      <c r="E45" s="123"/>
      <c r="F45" s="124"/>
      <c r="G45" s="125"/>
    </row>
    <row r="46" spans="1:7" ht="12.75">
      <c r="A46" s="121"/>
      <c r="B46" s="122"/>
      <c r="C46" s="122"/>
      <c r="D46" s="123"/>
      <c r="E46" s="123"/>
      <c r="F46" s="124"/>
      <c r="G46" s="125"/>
    </row>
    <row r="47" spans="1:7" ht="12.75">
      <c r="A47" s="121"/>
      <c r="B47" s="122"/>
      <c r="C47" s="122"/>
      <c r="D47" s="123"/>
      <c r="E47" s="123"/>
      <c r="F47" s="124"/>
      <c r="G47" s="125"/>
    </row>
    <row r="48" spans="1:7" ht="12.75">
      <c r="A48" s="121"/>
      <c r="B48" s="122"/>
      <c r="C48" s="122"/>
      <c r="D48" s="123"/>
      <c r="E48" s="123"/>
      <c r="F48" s="124"/>
      <c r="G48" s="125"/>
    </row>
    <row r="49" spans="1:7" ht="12.75">
      <c r="A49" s="121"/>
      <c r="B49" s="122"/>
      <c r="C49" s="122"/>
      <c r="D49" s="123"/>
      <c r="E49" s="123"/>
      <c r="F49" s="124"/>
      <c r="G49" s="125"/>
    </row>
    <row r="50" spans="1:7" ht="12.75">
      <c r="A50" s="121"/>
      <c r="B50" s="122"/>
      <c r="C50" s="122"/>
      <c r="D50" s="123"/>
      <c r="E50" s="123"/>
      <c r="F50" s="124"/>
      <c r="G50" s="125"/>
    </row>
    <row r="51" spans="1:7" ht="12.75">
      <c r="A51" s="121"/>
      <c r="B51" s="122"/>
      <c r="C51" s="122"/>
      <c r="D51" s="123"/>
      <c r="E51" s="123"/>
      <c r="F51" s="124"/>
      <c r="G51" s="125"/>
    </row>
    <row r="52" spans="1:7" ht="12.75">
      <c r="A52" s="121"/>
      <c r="B52" s="122"/>
      <c r="C52" s="122"/>
      <c r="D52" s="123"/>
      <c r="E52" s="123"/>
      <c r="F52" s="124"/>
      <c r="G52" s="125"/>
    </row>
    <row r="53" spans="1:7" ht="12.75">
      <c r="A53" s="121"/>
      <c r="B53" s="122"/>
      <c r="C53" s="122"/>
      <c r="D53" s="123"/>
      <c r="E53" s="123"/>
      <c r="F53" s="124"/>
      <c r="G53" s="125"/>
    </row>
    <row r="54" spans="1:7" ht="12.75">
      <c r="A54" s="127"/>
      <c r="B54" s="128"/>
      <c r="C54" s="128"/>
      <c r="D54" s="129"/>
      <c r="E54" s="129"/>
      <c r="F54" s="130"/>
      <c r="G54" s="131"/>
    </row>
  </sheetData>
  <printOptions/>
  <pageMargins left="0.7874015748031497" right="0.7874015748031497" top="0.984251968503937" bottom="0.984251968503937" header="0.511811023" footer="0.511811023"/>
  <pageSetup fitToHeight="1" fitToWidth="1" horizontalDpi="300" verticalDpi="300" orientation="portrait" paperSize="9" scale="87" r:id="rId1"/>
  <headerFooter alignWithMargins="0">
    <oddHeader>&amp;L&amp;F&amp;C&amp;D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0"/>
  <sheetViews>
    <sheetView showGridLines="0" workbookViewId="0" topLeftCell="A1">
      <selection activeCell="D26" sqref="D26"/>
    </sheetView>
  </sheetViews>
  <sheetFormatPr defaultColWidth="11.7109375" defaultRowHeight="12.75"/>
  <cols>
    <col min="1" max="1" width="3.00390625" style="66" customWidth="1"/>
    <col min="2" max="2" width="10.421875" style="66" customWidth="1"/>
    <col min="3" max="3" width="23.28125" style="66" customWidth="1"/>
    <col min="4" max="4" width="15.00390625" style="66" customWidth="1"/>
    <col min="5" max="5" width="12.8515625" style="66" customWidth="1"/>
    <col min="6" max="6" width="15.00390625" style="66" customWidth="1"/>
    <col min="7" max="7" width="14.57421875" style="66" customWidth="1"/>
    <col min="8" max="8" width="6.7109375" style="66" customWidth="1"/>
    <col min="9" max="16384" width="11.7109375" style="66" customWidth="1"/>
  </cols>
  <sheetData>
    <row r="1" spans="1:7" ht="19.5" customHeight="1">
      <c r="A1" s="260"/>
      <c r="B1" s="261"/>
      <c r="C1" s="262" t="s">
        <v>211</v>
      </c>
      <c r="D1" s="263"/>
      <c r="E1" s="264"/>
      <c r="F1" s="261"/>
      <c r="G1" s="265"/>
    </row>
    <row r="2" spans="1:7" ht="15">
      <c r="A2" s="266"/>
      <c r="B2" s="267"/>
      <c r="C2" s="268" t="s">
        <v>212</v>
      </c>
      <c r="D2" s="269"/>
      <c r="E2" s="270"/>
      <c r="F2" s="271"/>
      <c r="G2" s="272"/>
    </row>
    <row r="3" spans="1:7" ht="12">
      <c r="A3" s="273"/>
      <c r="B3" s="274"/>
      <c r="C3" s="275" t="s">
        <v>141</v>
      </c>
      <c r="D3" s="276"/>
      <c r="E3" s="276"/>
      <c r="F3" s="274"/>
      <c r="G3" s="277"/>
    </row>
    <row r="4" spans="1:7" ht="15.75" customHeight="1">
      <c r="A4" s="281"/>
      <c r="B4" s="282" t="s">
        <v>6</v>
      </c>
      <c r="C4" s="67" t="s">
        <v>142</v>
      </c>
      <c r="D4" s="68"/>
      <c r="E4" s="298"/>
      <c r="F4" s="299"/>
      <c r="G4" s="300"/>
    </row>
    <row r="5" spans="1:7" ht="16.5" customHeight="1">
      <c r="A5" s="283" t="s">
        <v>36</v>
      </c>
      <c r="B5" s="284" t="s">
        <v>143</v>
      </c>
      <c r="C5" s="291"/>
      <c r="D5" s="292"/>
      <c r="E5" s="69">
        <v>2007</v>
      </c>
      <c r="F5" s="69">
        <v>2006</v>
      </c>
      <c r="G5" s="301"/>
    </row>
    <row r="6" spans="1:7" ht="12">
      <c r="A6" s="285"/>
      <c r="B6" s="286" t="s">
        <v>213</v>
      </c>
      <c r="C6" s="293"/>
      <c r="D6" s="294" t="s">
        <v>145</v>
      </c>
      <c r="E6" s="294" t="s">
        <v>214</v>
      </c>
      <c r="F6" s="286" t="s">
        <v>146</v>
      </c>
      <c r="G6" s="302"/>
    </row>
    <row r="7" spans="1:7" ht="12.75">
      <c r="A7" s="287"/>
      <c r="B7" s="288" t="s">
        <v>147</v>
      </c>
      <c r="C7" s="295"/>
      <c r="D7" s="296" t="s">
        <v>149</v>
      </c>
      <c r="E7" s="288" t="s">
        <v>215</v>
      </c>
      <c r="F7" s="305" t="s">
        <v>216</v>
      </c>
      <c r="G7" s="303" t="s">
        <v>217</v>
      </c>
    </row>
    <row r="8" spans="1:7" ht="12">
      <c r="A8" s="289"/>
      <c r="B8" s="290" t="s">
        <v>153</v>
      </c>
      <c r="C8" s="290" t="s">
        <v>148</v>
      </c>
      <c r="D8" s="297" t="s">
        <v>154</v>
      </c>
      <c r="E8" s="297" t="s">
        <v>155</v>
      </c>
      <c r="F8" s="306" t="s">
        <v>156</v>
      </c>
      <c r="G8" s="304"/>
    </row>
    <row r="9" spans="1:7" ht="12">
      <c r="A9" s="70"/>
      <c r="B9" s="71">
        <v>6120</v>
      </c>
      <c r="C9" s="72" t="s">
        <v>218</v>
      </c>
      <c r="D9" s="73">
        <v>8000</v>
      </c>
      <c r="E9" s="278">
        <f aca="true" t="shared" si="0" ref="E9:E28">D9/$D$32*100</f>
        <v>2.5806451612903225</v>
      </c>
      <c r="F9" s="74">
        <v>4.3</v>
      </c>
      <c r="G9" s="70"/>
    </row>
    <row r="10" spans="1:7" ht="12">
      <c r="A10" s="75"/>
      <c r="B10" s="76">
        <v>6121</v>
      </c>
      <c r="C10" s="72" t="s">
        <v>219</v>
      </c>
      <c r="D10" s="77">
        <v>1200</v>
      </c>
      <c r="E10" s="279">
        <f t="shared" si="0"/>
        <v>0.3870967741935484</v>
      </c>
      <c r="F10" s="78">
        <v>0.4</v>
      </c>
      <c r="G10" s="75"/>
    </row>
    <row r="11" spans="1:7" ht="12">
      <c r="A11" s="75"/>
      <c r="B11" s="76">
        <v>6122</v>
      </c>
      <c r="C11" s="72" t="s">
        <v>220</v>
      </c>
      <c r="D11" s="77">
        <v>12000</v>
      </c>
      <c r="E11" s="279">
        <f t="shared" si="0"/>
        <v>3.870967741935484</v>
      </c>
      <c r="F11" s="78">
        <v>3.7</v>
      </c>
      <c r="G11" s="75"/>
    </row>
    <row r="12" spans="1:7" ht="12">
      <c r="A12" s="75"/>
      <c r="B12" s="76">
        <v>6123</v>
      </c>
      <c r="C12" s="72" t="s">
        <v>221</v>
      </c>
      <c r="D12" s="77">
        <v>0</v>
      </c>
      <c r="E12" s="279">
        <f t="shared" si="0"/>
        <v>0</v>
      </c>
      <c r="F12" s="78">
        <v>0.7</v>
      </c>
      <c r="G12" s="75"/>
    </row>
    <row r="13" spans="1:7" ht="12">
      <c r="A13" s="75"/>
      <c r="B13" s="76">
        <v>6125</v>
      </c>
      <c r="C13" s="72" t="s">
        <v>222</v>
      </c>
      <c r="D13" s="77">
        <v>86000</v>
      </c>
      <c r="E13" s="279">
        <f t="shared" si="0"/>
        <v>27.741935483870968</v>
      </c>
      <c r="F13" s="78">
        <v>30.3</v>
      </c>
      <c r="G13" s="75"/>
    </row>
    <row r="14" spans="1:7" ht="12">
      <c r="A14" s="75"/>
      <c r="B14" s="76">
        <v>6126</v>
      </c>
      <c r="C14" s="72" t="s">
        <v>223</v>
      </c>
      <c r="D14" s="77">
        <v>82000</v>
      </c>
      <c r="E14" s="279">
        <f t="shared" si="0"/>
        <v>26.451612903225808</v>
      </c>
      <c r="F14" s="78">
        <v>23.3</v>
      </c>
      <c r="G14" s="75"/>
    </row>
    <row r="15" spans="1:7" ht="12">
      <c r="A15" s="75"/>
      <c r="B15" s="76">
        <v>6127</v>
      </c>
      <c r="C15" s="72" t="s">
        <v>224</v>
      </c>
      <c r="D15" s="77">
        <v>30000</v>
      </c>
      <c r="E15" s="279">
        <f t="shared" si="0"/>
        <v>9.67741935483871</v>
      </c>
      <c r="F15" s="78">
        <v>8.6</v>
      </c>
      <c r="G15" s="75"/>
    </row>
    <row r="16" spans="1:7" ht="12">
      <c r="A16" s="75"/>
      <c r="B16" s="76">
        <v>6128</v>
      </c>
      <c r="C16" s="72" t="s">
        <v>225</v>
      </c>
      <c r="D16" s="77">
        <v>2000</v>
      </c>
      <c r="E16" s="279">
        <f t="shared" si="0"/>
        <v>0.6451612903225806</v>
      </c>
      <c r="F16" s="78">
        <v>0.4</v>
      </c>
      <c r="G16" s="75"/>
    </row>
    <row r="17" spans="1:7" ht="12">
      <c r="A17" s="75"/>
      <c r="B17" s="76">
        <v>6129</v>
      </c>
      <c r="C17" s="72" t="s">
        <v>226</v>
      </c>
      <c r="D17" s="77">
        <v>14000</v>
      </c>
      <c r="E17" s="279">
        <f t="shared" si="0"/>
        <v>4.516129032258064</v>
      </c>
      <c r="F17" s="78">
        <v>3.1</v>
      </c>
      <c r="G17" s="75"/>
    </row>
    <row r="18" spans="1:7" ht="12">
      <c r="A18" s="75"/>
      <c r="B18" s="76">
        <v>6135</v>
      </c>
      <c r="C18" s="72" t="s">
        <v>227</v>
      </c>
      <c r="D18" s="77">
        <v>0</v>
      </c>
      <c r="E18" s="279">
        <f t="shared" si="0"/>
        <v>0</v>
      </c>
      <c r="F18" s="78">
        <v>0.7</v>
      </c>
      <c r="G18" s="75"/>
    </row>
    <row r="19" spans="1:7" ht="12">
      <c r="A19" s="75"/>
      <c r="B19" s="76" t="s">
        <v>162</v>
      </c>
      <c r="C19" s="72"/>
      <c r="D19" s="77">
        <v>0</v>
      </c>
      <c r="E19" s="279">
        <f t="shared" si="0"/>
        <v>0</v>
      </c>
      <c r="F19" s="78">
        <v>0</v>
      </c>
      <c r="G19" s="75"/>
    </row>
    <row r="20" spans="1:7" ht="12">
      <c r="A20" s="75"/>
      <c r="B20" s="76" t="s">
        <v>162</v>
      </c>
      <c r="C20" s="72"/>
      <c r="D20" s="77">
        <v>0</v>
      </c>
      <c r="E20" s="279">
        <f t="shared" si="0"/>
        <v>0</v>
      </c>
      <c r="F20" s="78">
        <v>0</v>
      </c>
      <c r="G20" s="75"/>
    </row>
    <row r="21" spans="1:7" ht="12">
      <c r="A21" s="75"/>
      <c r="B21" s="76" t="s">
        <v>162</v>
      </c>
      <c r="C21" s="72"/>
      <c r="D21" s="77">
        <v>0</v>
      </c>
      <c r="E21" s="279">
        <f t="shared" si="0"/>
        <v>0</v>
      </c>
      <c r="F21" s="78">
        <v>0</v>
      </c>
      <c r="G21" s="75"/>
    </row>
    <row r="22" spans="1:7" ht="12">
      <c r="A22" s="75"/>
      <c r="B22" s="76" t="s">
        <v>162</v>
      </c>
      <c r="C22" s="72"/>
      <c r="D22" s="77">
        <v>0</v>
      </c>
      <c r="E22" s="279">
        <f t="shared" si="0"/>
        <v>0</v>
      </c>
      <c r="F22" s="78">
        <v>0</v>
      </c>
      <c r="G22" s="75"/>
    </row>
    <row r="23" spans="1:7" ht="12">
      <c r="A23" s="75"/>
      <c r="B23" s="76" t="s">
        <v>162</v>
      </c>
      <c r="C23" s="72"/>
      <c r="D23" s="77">
        <v>0</v>
      </c>
      <c r="E23" s="279">
        <f t="shared" si="0"/>
        <v>0</v>
      </c>
      <c r="F23" s="78">
        <v>0</v>
      </c>
      <c r="G23" s="75"/>
    </row>
    <row r="24" spans="1:7" ht="12">
      <c r="A24" s="75"/>
      <c r="B24" s="76" t="s">
        <v>162</v>
      </c>
      <c r="C24" s="72"/>
      <c r="D24" s="77">
        <v>0</v>
      </c>
      <c r="E24" s="279">
        <f t="shared" si="0"/>
        <v>0</v>
      </c>
      <c r="F24" s="78">
        <v>0</v>
      </c>
      <c r="G24" s="75"/>
    </row>
    <row r="25" spans="1:7" ht="12">
      <c r="A25" s="75"/>
      <c r="B25" s="76" t="s">
        <v>162</v>
      </c>
      <c r="C25" s="72"/>
      <c r="D25" s="77">
        <v>0</v>
      </c>
      <c r="E25" s="279">
        <f t="shared" si="0"/>
        <v>0</v>
      </c>
      <c r="F25" s="78">
        <v>0</v>
      </c>
      <c r="G25" s="75"/>
    </row>
    <row r="26" spans="1:7" ht="12">
      <c r="A26" s="75"/>
      <c r="B26" s="76" t="s">
        <v>162</v>
      </c>
      <c r="C26" s="72"/>
      <c r="D26" s="77">
        <v>0</v>
      </c>
      <c r="E26" s="279">
        <f t="shared" si="0"/>
        <v>0</v>
      </c>
      <c r="F26" s="78">
        <v>0</v>
      </c>
      <c r="G26" s="75"/>
    </row>
    <row r="27" spans="1:7" ht="12">
      <c r="A27" s="75"/>
      <c r="B27" s="76" t="s">
        <v>162</v>
      </c>
      <c r="C27" s="72"/>
      <c r="D27" s="77">
        <v>0</v>
      </c>
      <c r="E27" s="279">
        <f t="shared" si="0"/>
        <v>0</v>
      </c>
      <c r="F27" s="78">
        <v>0</v>
      </c>
      <c r="G27" s="75"/>
    </row>
    <row r="28" spans="1:7" ht="12">
      <c r="A28" s="75"/>
      <c r="B28" s="76" t="s">
        <v>162</v>
      </c>
      <c r="C28" s="72"/>
      <c r="D28" s="77">
        <v>0</v>
      </c>
      <c r="E28" s="279">
        <f t="shared" si="0"/>
        <v>0</v>
      </c>
      <c r="F28" s="78">
        <v>0</v>
      </c>
      <c r="G28" s="75"/>
    </row>
    <row r="29" spans="1:7" ht="16.5" customHeight="1">
      <c r="A29" s="307"/>
      <c r="B29" s="308"/>
      <c r="C29" s="315" t="s">
        <v>228</v>
      </c>
      <c r="D29" s="316">
        <f>SUM(D9:D28)</f>
        <v>235200</v>
      </c>
      <c r="E29" s="317"/>
      <c r="F29" s="308"/>
      <c r="G29" s="318"/>
    </row>
    <row r="30" spans="1:7" ht="12">
      <c r="A30" s="309"/>
      <c r="B30" s="310"/>
      <c r="C30" s="310"/>
      <c r="D30" s="310"/>
      <c r="E30" s="310"/>
      <c r="F30" s="310"/>
      <c r="G30" s="319"/>
    </row>
    <row r="31" spans="1:7" ht="12">
      <c r="A31" s="311" t="s">
        <v>42</v>
      </c>
      <c r="B31" s="312" t="s">
        <v>229</v>
      </c>
      <c r="C31" s="320"/>
      <c r="D31" s="316"/>
      <c r="E31" s="316"/>
      <c r="F31" s="320"/>
      <c r="G31" s="318"/>
    </row>
    <row r="32" spans="1:7" ht="12.75">
      <c r="A32" s="287"/>
      <c r="B32" s="313"/>
      <c r="C32" s="321" t="s">
        <v>230</v>
      </c>
      <c r="D32" s="525">
        <f>ZUSCHERM!E12</f>
        <v>310000</v>
      </c>
      <c r="E32" s="313"/>
      <c r="F32" s="313"/>
      <c r="G32" s="324"/>
    </row>
    <row r="33" spans="1:7" ht="12.75">
      <c r="A33" s="287"/>
      <c r="B33" s="313"/>
      <c r="C33" s="322" t="s">
        <v>208</v>
      </c>
      <c r="D33" s="323"/>
      <c r="E33" s="280">
        <f>D29/D32*100</f>
        <v>75.87096774193547</v>
      </c>
      <c r="F33" s="325">
        <f>SUM(F9:F28)</f>
        <v>75.5</v>
      </c>
      <c r="G33" s="324"/>
    </row>
    <row r="34" spans="1:7" ht="12">
      <c r="A34" s="309"/>
      <c r="B34" s="314"/>
      <c r="C34" s="314"/>
      <c r="D34" s="314"/>
      <c r="E34" s="314"/>
      <c r="F34" s="314"/>
      <c r="G34" s="319"/>
    </row>
    <row r="35" spans="1:7" ht="12">
      <c r="A35" s="79" t="s">
        <v>210</v>
      </c>
      <c r="B35" s="80"/>
      <c r="C35" s="80"/>
      <c r="D35" s="81"/>
      <c r="E35" s="81"/>
      <c r="F35" s="80"/>
      <c r="G35" s="82"/>
    </row>
    <row r="36" spans="1:7" ht="12.75">
      <c r="A36" s="83"/>
      <c r="B36" s="84"/>
      <c r="C36" s="84"/>
      <c r="D36" s="85"/>
      <c r="E36" s="85"/>
      <c r="F36" s="84"/>
      <c r="G36" s="86"/>
    </row>
    <row r="37" spans="1:7" ht="12">
      <c r="A37" s="87"/>
      <c r="B37" s="88"/>
      <c r="C37" s="88"/>
      <c r="D37" s="88"/>
      <c r="E37" s="88"/>
      <c r="F37" s="88"/>
      <c r="G37" s="86"/>
    </row>
    <row r="38" spans="1:7" ht="12">
      <c r="A38" s="87"/>
      <c r="B38" s="88"/>
      <c r="C38" s="88" t="s">
        <v>107</v>
      </c>
      <c r="D38" s="88"/>
      <c r="E38" s="88"/>
      <c r="F38" s="88"/>
      <c r="G38" s="86"/>
    </row>
    <row r="39" spans="1:7" ht="12">
      <c r="A39" s="87"/>
      <c r="B39" s="88"/>
      <c r="C39" s="88"/>
      <c r="D39" s="88"/>
      <c r="E39" s="88"/>
      <c r="F39" s="88"/>
      <c r="G39" s="86"/>
    </row>
    <row r="40" spans="1:7" ht="12.75">
      <c r="A40" s="87"/>
      <c r="B40" s="88"/>
      <c r="C40" s="89"/>
      <c r="D40" s="88"/>
      <c r="E40" s="88"/>
      <c r="F40" s="88"/>
      <c r="G40" s="86"/>
    </row>
    <row r="41" spans="1:7" ht="12">
      <c r="A41" s="87"/>
      <c r="B41" s="88"/>
      <c r="C41" s="88"/>
      <c r="D41" s="88"/>
      <c r="E41" s="88"/>
      <c r="F41" s="88"/>
      <c r="G41" s="86"/>
    </row>
    <row r="42" spans="1:7" ht="12">
      <c r="A42" s="87"/>
      <c r="B42" s="88"/>
      <c r="C42" s="88"/>
      <c r="D42" s="88"/>
      <c r="E42" s="88"/>
      <c r="F42" s="88"/>
      <c r="G42" s="86"/>
    </row>
    <row r="43" spans="1:7" ht="12">
      <c r="A43" s="87"/>
      <c r="B43" s="88"/>
      <c r="C43" s="88"/>
      <c r="D43" s="88"/>
      <c r="E43" s="88"/>
      <c r="F43" s="88"/>
      <c r="G43" s="86"/>
    </row>
    <row r="44" spans="1:7" ht="12">
      <c r="A44" s="87"/>
      <c r="B44" s="88"/>
      <c r="C44" s="88"/>
      <c r="D44" s="88"/>
      <c r="E44" s="88"/>
      <c r="F44" s="88"/>
      <c r="G44" s="86"/>
    </row>
    <row r="45" spans="1:7" ht="12">
      <c r="A45" s="87"/>
      <c r="B45" s="88"/>
      <c r="C45" s="88"/>
      <c r="D45" s="88"/>
      <c r="E45" s="88"/>
      <c r="F45" s="88"/>
      <c r="G45" s="86"/>
    </row>
    <row r="46" spans="1:7" ht="12">
      <c r="A46" s="87"/>
      <c r="B46" s="88"/>
      <c r="C46" s="88"/>
      <c r="D46" s="88"/>
      <c r="E46" s="88"/>
      <c r="F46" s="88"/>
      <c r="G46" s="86"/>
    </row>
    <row r="47" spans="1:7" ht="12">
      <c r="A47" s="87"/>
      <c r="B47" s="88"/>
      <c r="C47" s="88"/>
      <c r="D47" s="88"/>
      <c r="E47" s="88"/>
      <c r="F47" s="88"/>
      <c r="G47" s="86"/>
    </row>
    <row r="48" spans="1:7" ht="12">
      <c r="A48" s="87"/>
      <c r="B48" s="88"/>
      <c r="C48" s="88"/>
      <c r="D48" s="88"/>
      <c r="E48" s="88"/>
      <c r="F48" s="88"/>
      <c r="G48" s="86"/>
    </row>
    <row r="49" spans="1:7" ht="12">
      <c r="A49" s="87"/>
      <c r="B49" s="88"/>
      <c r="C49" s="88"/>
      <c r="D49" s="88"/>
      <c r="E49" s="88"/>
      <c r="F49" s="88"/>
      <c r="G49" s="86"/>
    </row>
    <row r="50" spans="1:7" ht="12">
      <c r="A50" s="90"/>
      <c r="B50" s="91"/>
      <c r="C50" s="91"/>
      <c r="D50" s="92"/>
      <c r="E50" s="92"/>
      <c r="F50" s="91"/>
      <c r="G50" s="93"/>
    </row>
  </sheetData>
  <printOptions/>
  <pageMargins left="0.75" right="0.75" top="1" bottom="1" header="0.511811023" footer="0.511811023"/>
  <pageSetup fitToHeight="1" fitToWidth="1" horizontalDpi="300" verticalDpi="300" orientation="portrait" paperSize="9" scale="92" r:id="rId1"/>
  <headerFooter alignWithMargins="0">
    <oddHeader>&amp;L&amp;F&amp;C&amp;D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6"/>
  <sheetViews>
    <sheetView showGridLines="0" workbookViewId="0" topLeftCell="A28">
      <selection activeCell="I48" sqref="I48"/>
    </sheetView>
  </sheetViews>
  <sheetFormatPr defaultColWidth="11.7109375" defaultRowHeight="12.75"/>
  <cols>
    <col min="1" max="1" width="4.140625" style="33" customWidth="1"/>
    <col min="2" max="2" width="8.7109375" style="33" customWidth="1"/>
    <col min="3" max="3" width="26.7109375" style="33" customWidth="1"/>
    <col min="4" max="4" width="14.28125" style="33" customWidth="1"/>
    <col min="5" max="5" width="13.28125" style="65" customWidth="1"/>
    <col min="6" max="6" width="12.8515625" style="65" customWidth="1"/>
    <col min="7" max="7" width="15.7109375" style="33" customWidth="1"/>
    <col min="8" max="8" width="6.7109375" style="33" customWidth="1"/>
    <col min="9" max="16384" width="11.7109375" style="33" customWidth="1"/>
  </cols>
  <sheetData>
    <row r="1" spans="1:7" ht="21" customHeight="1">
      <c r="A1" s="326"/>
      <c r="B1" s="327"/>
      <c r="C1" s="328" t="s">
        <v>139</v>
      </c>
      <c r="D1" s="329"/>
      <c r="E1" s="329"/>
      <c r="F1" s="330"/>
      <c r="G1" s="331"/>
    </row>
    <row r="2" spans="1:7" ht="15">
      <c r="A2" s="332"/>
      <c r="B2" s="333"/>
      <c r="C2" s="334" t="s">
        <v>140</v>
      </c>
      <c r="D2" s="335"/>
      <c r="E2" s="336"/>
      <c r="F2" s="337"/>
      <c r="G2" s="338"/>
    </row>
    <row r="3" spans="1:7" ht="12">
      <c r="A3" s="339"/>
      <c r="B3" s="340"/>
      <c r="C3" s="341" t="s">
        <v>141</v>
      </c>
      <c r="D3" s="342"/>
      <c r="E3" s="342"/>
      <c r="F3" s="343"/>
      <c r="G3" s="344"/>
    </row>
    <row r="4" spans="1:7" ht="15" customHeight="1">
      <c r="A4" s="347"/>
      <c r="B4" s="348" t="s">
        <v>6</v>
      </c>
      <c r="C4" s="34" t="s">
        <v>142</v>
      </c>
      <c r="D4" s="35"/>
      <c r="E4" s="364"/>
      <c r="F4" s="365"/>
      <c r="G4" s="366"/>
    </row>
    <row r="5" spans="1:7" ht="15" customHeight="1">
      <c r="A5" s="349" t="s">
        <v>36</v>
      </c>
      <c r="B5" s="350" t="s">
        <v>143</v>
      </c>
      <c r="C5" s="356"/>
      <c r="D5" s="357" t="s">
        <v>50</v>
      </c>
      <c r="E5" s="36">
        <v>2007</v>
      </c>
      <c r="F5" s="36">
        <v>2006</v>
      </c>
      <c r="G5" s="36">
        <v>2006</v>
      </c>
    </row>
    <row r="6" spans="1:7" ht="12">
      <c r="A6" s="351"/>
      <c r="B6" s="352" t="s">
        <v>144</v>
      </c>
      <c r="C6" s="358"/>
      <c r="D6" s="359" t="s">
        <v>145</v>
      </c>
      <c r="E6" s="367"/>
      <c r="F6" s="352" t="s">
        <v>146</v>
      </c>
      <c r="G6" s="368" t="s">
        <v>146</v>
      </c>
    </row>
    <row r="7" spans="1:7" ht="12.75">
      <c r="A7" s="351"/>
      <c r="B7" s="353" t="s">
        <v>147</v>
      </c>
      <c r="C7" s="360" t="s">
        <v>148</v>
      </c>
      <c r="D7" s="361" t="s">
        <v>149</v>
      </c>
      <c r="E7" s="367" t="s">
        <v>150</v>
      </c>
      <c r="F7" s="353" t="s">
        <v>151</v>
      </c>
      <c r="G7" s="368" t="s">
        <v>152</v>
      </c>
    </row>
    <row r="8" spans="1:7" ht="12">
      <c r="A8" s="354"/>
      <c r="B8" s="355" t="s">
        <v>153</v>
      </c>
      <c r="C8" s="362"/>
      <c r="D8" s="363" t="s">
        <v>154</v>
      </c>
      <c r="E8" s="369" t="s">
        <v>155</v>
      </c>
      <c r="F8" s="355" t="s">
        <v>156</v>
      </c>
      <c r="G8" s="370" t="s">
        <v>157</v>
      </c>
    </row>
    <row r="9" spans="1:7" ht="12">
      <c r="A9" s="37"/>
      <c r="B9" s="38"/>
      <c r="C9" s="39"/>
      <c r="D9" s="40"/>
      <c r="E9" s="345"/>
      <c r="F9" s="41"/>
      <c r="G9" s="42"/>
    </row>
    <row r="10" spans="1:7" ht="12">
      <c r="A10" s="43"/>
      <c r="B10" s="38" t="s">
        <v>158</v>
      </c>
      <c r="C10" s="39" t="s">
        <v>159</v>
      </c>
      <c r="D10" s="44">
        <v>100000</v>
      </c>
      <c r="E10" s="345">
        <f aca="true" t="shared" si="0" ref="E10:E50">D10/$D$54*100</f>
        <v>33.33333333333333</v>
      </c>
      <c r="F10" s="45">
        <v>53.5</v>
      </c>
      <c r="G10" s="45">
        <v>9.1</v>
      </c>
    </row>
    <row r="11" spans="1:7" ht="12">
      <c r="A11" s="43"/>
      <c r="B11" s="38" t="s">
        <v>160</v>
      </c>
      <c r="C11" s="39" t="s">
        <v>161</v>
      </c>
      <c r="D11" s="44">
        <v>0</v>
      </c>
      <c r="E11" s="345">
        <f t="shared" si="0"/>
        <v>0</v>
      </c>
      <c r="F11" s="45"/>
      <c r="G11" s="45"/>
    </row>
    <row r="12" spans="1:7" ht="12">
      <c r="A12" s="43"/>
      <c r="B12" s="46" t="s">
        <v>162</v>
      </c>
      <c r="C12" s="39" t="s">
        <v>163</v>
      </c>
      <c r="D12" s="44">
        <v>0</v>
      </c>
      <c r="E12" s="345">
        <f t="shared" si="0"/>
        <v>0</v>
      </c>
      <c r="F12" s="45">
        <v>4</v>
      </c>
      <c r="G12" s="45">
        <v>0.7</v>
      </c>
    </row>
    <row r="13" spans="1:7" ht="12">
      <c r="A13" s="43"/>
      <c r="B13" s="46" t="s">
        <v>162</v>
      </c>
      <c r="C13" s="39" t="s">
        <v>164</v>
      </c>
      <c r="D13" s="44">
        <v>0</v>
      </c>
      <c r="E13" s="345">
        <f t="shared" si="0"/>
        <v>0</v>
      </c>
      <c r="F13" s="45">
        <v>3</v>
      </c>
      <c r="G13" s="45">
        <v>0.5</v>
      </c>
    </row>
    <row r="14" spans="1:7" ht="12">
      <c r="A14" s="43"/>
      <c r="B14" s="38" t="s">
        <v>165</v>
      </c>
      <c r="C14" s="39" t="s">
        <v>166</v>
      </c>
      <c r="D14" s="44">
        <v>12000</v>
      </c>
      <c r="E14" s="345">
        <f t="shared" si="0"/>
        <v>4</v>
      </c>
      <c r="F14" s="45">
        <v>2.1</v>
      </c>
      <c r="G14" s="45">
        <v>0.3</v>
      </c>
    </row>
    <row r="15" spans="1:7" ht="12">
      <c r="A15" s="43"/>
      <c r="B15" s="38" t="s">
        <v>165</v>
      </c>
      <c r="C15" s="39" t="s">
        <v>167</v>
      </c>
      <c r="D15" s="44">
        <v>7000</v>
      </c>
      <c r="E15" s="345">
        <f t="shared" si="0"/>
        <v>2.3333333333333335</v>
      </c>
      <c r="F15" s="45">
        <v>1.5</v>
      </c>
      <c r="G15" s="45">
        <v>0.3</v>
      </c>
    </row>
    <row r="16" spans="1:7" ht="12">
      <c r="A16" s="43"/>
      <c r="B16" s="38" t="s">
        <v>165</v>
      </c>
      <c r="C16" s="39" t="s">
        <v>168</v>
      </c>
      <c r="D16" s="44">
        <v>6000</v>
      </c>
      <c r="E16" s="345">
        <f t="shared" si="0"/>
        <v>2</v>
      </c>
      <c r="F16" s="45">
        <v>4.5</v>
      </c>
      <c r="G16" s="45">
        <v>0.8</v>
      </c>
    </row>
    <row r="17" spans="1:7" ht="12">
      <c r="A17" s="43"/>
      <c r="B17" s="38" t="s">
        <v>169</v>
      </c>
      <c r="C17" s="39" t="s">
        <v>170</v>
      </c>
      <c r="D17" s="44">
        <v>6000</v>
      </c>
      <c r="E17" s="345">
        <f t="shared" si="0"/>
        <v>2</v>
      </c>
      <c r="F17" s="45">
        <v>1.4</v>
      </c>
      <c r="G17" s="45">
        <v>0.2</v>
      </c>
    </row>
    <row r="18" spans="1:7" ht="12">
      <c r="A18" s="43"/>
      <c r="B18" s="38" t="s">
        <v>171</v>
      </c>
      <c r="C18" s="39" t="s">
        <v>172</v>
      </c>
      <c r="D18" s="44">
        <v>8000</v>
      </c>
      <c r="E18" s="345">
        <f t="shared" si="0"/>
        <v>2.666666666666667</v>
      </c>
      <c r="F18" s="45">
        <v>0.8</v>
      </c>
      <c r="G18" s="45">
        <v>0.1</v>
      </c>
    </row>
    <row r="19" spans="1:7" ht="12">
      <c r="A19" s="43"/>
      <c r="B19" s="38" t="s">
        <v>171</v>
      </c>
      <c r="C19" s="39" t="s">
        <v>173</v>
      </c>
      <c r="D19" s="44">
        <v>6000</v>
      </c>
      <c r="E19" s="345">
        <f t="shared" si="0"/>
        <v>2</v>
      </c>
      <c r="F19" s="45">
        <v>1.7</v>
      </c>
      <c r="G19" s="45">
        <v>0.3</v>
      </c>
    </row>
    <row r="20" spans="1:7" ht="12">
      <c r="A20" s="43"/>
      <c r="B20" s="38" t="s">
        <v>171</v>
      </c>
      <c r="C20" s="39" t="s">
        <v>174</v>
      </c>
      <c r="D20" s="44">
        <v>3000</v>
      </c>
      <c r="E20" s="345">
        <f t="shared" si="0"/>
        <v>1</v>
      </c>
      <c r="F20" s="45">
        <v>0.7</v>
      </c>
      <c r="G20" s="45">
        <v>0.1</v>
      </c>
    </row>
    <row r="21" spans="1:7" ht="12">
      <c r="A21" s="43"/>
      <c r="B21" s="38" t="s">
        <v>171</v>
      </c>
      <c r="C21" s="39" t="s">
        <v>175</v>
      </c>
      <c r="D21" s="44">
        <v>4000</v>
      </c>
      <c r="E21" s="345">
        <f t="shared" si="0"/>
        <v>1.3333333333333335</v>
      </c>
      <c r="F21" s="45">
        <v>1.2</v>
      </c>
      <c r="G21" s="45">
        <v>0.2</v>
      </c>
    </row>
    <row r="22" spans="1:7" ht="12">
      <c r="A22" s="43"/>
      <c r="B22" s="38" t="s">
        <v>176</v>
      </c>
      <c r="C22" s="47" t="s">
        <v>177</v>
      </c>
      <c r="D22" s="44">
        <v>1000</v>
      </c>
      <c r="E22" s="345">
        <f t="shared" si="0"/>
        <v>0.33333333333333337</v>
      </c>
      <c r="F22" s="45">
        <v>0.3</v>
      </c>
      <c r="G22" s="45">
        <v>0.1</v>
      </c>
    </row>
    <row r="23" spans="1:7" ht="12">
      <c r="A23" s="43"/>
      <c r="B23" s="38" t="s">
        <v>178</v>
      </c>
      <c r="C23" s="47" t="s">
        <v>179</v>
      </c>
      <c r="D23" s="44">
        <v>6000</v>
      </c>
      <c r="E23" s="345">
        <f t="shared" si="0"/>
        <v>2</v>
      </c>
      <c r="F23" s="45">
        <v>1.5</v>
      </c>
      <c r="G23" s="45">
        <v>0.3</v>
      </c>
    </row>
    <row r="24" spans="1:7" ht="12">
      <c r="A24" s="43"/>
      <c r="B24" s="38" t="s">
        <v>180</v>
      </c>
      <c r="C24" s="39" t="s">
        <v>181</v>
      </c>
      <c r="D24" s="44">
        <v>4000</v>
      </c>
      <c r="E24" s="345">
        <f t="shared" si="0"/>
        <v>1.3333333333333335</v>
      </c>
      <c r="F24" s="45">
        <v>1.1</v>
      </c>
      <c r="G24" s="45">
        <v>0.2</v>
      </c>
    </row>
    <row r="25" spans="1:7" ht="12">
      <c r="A25" s="43"/>
      <c r="B25" s="38" t="s">
        <v>182</v>
      </c>
      <c r="C25" s="39" t="s">
        <v>183</v>
      </c>
      <c r="D25" s="44">
        <v>8000</v>
      </c>
      <c r="E25" s="345">
        <f t="shared" si="0"/>
        <v>2.666666666666667</v>
      </c>
      <c r="F25" s="45">
        <v>2.9</v>
      </c>
      <c r="G25" s="45">
        <v>0.5</v>
      </c>
    </row>
    <row r="26" spans="1:7" ht="12">
      <c r="A26" s="43"/>
      <c r="B26" s="38" t="s">
        <v>184</v>
      </c>
      <c r="C26" s="39" t="s">
        <v>185</v>
      </c>
      <c r="D26" s="44">
        <v>0</v>
      </c>
      <c r="E26" s="345">
        <f t="shared" si="0"/>
        <v>0</v>
      </c>
      <c r="F26" s="45">
        <v>0.3</v>
      </c>
      <c r="G26" s="45">
        <v>0</v>
      </c>
    </row>
    <row r="27" spans="1:7" ht="12">
      <c r="A27" s="43"/>
      <c r="B27" s="38" t="s">
        <v>184</v>
      </c>
      <c r="C27" s="39" t="s">
        <v>186</v>
      </c>
      <c r="D27" s="44">
        <v>6000</v>
      </c>
      <c r="E27" s="345">
        <f t="shared" si="0"/>
        <v>2</v>
      </c>
      <c r="F27" s="45">
        <v>0.7</v>
      </c>
      <c r="G27" s="45">
        <v>0.1</v>
      </c>
    </row>
    <row r="28" spans="1:7" ht="12">
      <c r="A28" s="43"/>
      <c r="B28" s="38" t="s">
        <v>184</v>
      </c>
      <c r="C28" s="39" t="s">
        <v>187</v>
      </c>
      <c r="D28" s="44">
        <v>12000</v>
      </c>
      <c r="E28" s="345">
        <f t="shared" si="0"/>
        <v>4</v>
      </c>
      <c r="F28" s="45">
        <v>4.2</v>
      </c>
      <c r="G28" s="45">
        <v>0.7</v>
      </c>
    </row>
    <row r="29" spans="1:7" ht="12">
      <c r="A29" s="43"/>
      <c r="B29" s="38" t="s">
        <v>188</v>
      </c>
      <c r="C29" s="39" t="s">
        <v>189</v>
      </c>
      <c r="D29" s="44">
        <v>5000</v>
      </c>
      <c r="E29" s="345">
        <f t="shared" si="0"/>
        <v>1.6666666666666667</v>
      </c>
      <c r="F29" s="45">
        <v>5.4</v>
      </c>
      <c r="G29" s="45">
        <v>0.9</v>
      </c>
    </row>
    <row r="30" spans="1:7" ht="12">
      <c r="A30" s="43"/>
      <c r="B30" s="38" t="s">
        <v>182</v>
      </c>
      <c r="C30" s="39" t="s">
        <v>245</v>
      </c>
      <c r="D30" s="44">
        <v>0</v>
      </c>
      <c r="E30" s="345">
        <f t="shared" si="0"/>
        <v>0</v>
      </c>
      <c r="F30" s="45">
        <v>0.1</v>
      </c>
      <c r="G30" s="45">
        <v>0</v>
      </c>
    </row>
    <row r="31" spans="1:7" ht="12">
      <c r="A31" s="43"/>
      <c r="B31" s="38" t="s">
        <v>184</v>
      </c>
      <c r="C31" s="39" t="s">
        <v>190</v>
      </c>
      <c r="D31" s="44">
        <v>0</v>
      </c>
      <c r="E31" s="345">
        <f t="shared" si="0"/>
        <v>0</v>
      </c>
      <c r="F31" s="45">
        <v>0</v>
      </c>
      <c r="G31" s="45">
        <v>0</v>
      </c>
    </row>
    <row r="32" spans="1:7" ht="12">
      <c r="A32" s="43"/>
      <c r="B32" s="38" t="s">
        <v>184</v>
      </c>
      <c r="C32" s="39" t="s">
        <v>191</v>
      </c>
      <c r="D32" s="44">
        <v>5000</v>
      </c>
      <c r="E32" s="345">
        <f t="shared" si="0"/>
        <v>1.6666666666666667</v>
      </c>
      <c r="F32" s="45">
        <v>2.2</v>
      </c>
      <c r="G32" s="45">
        <v>0.4</v>
      </c>
    </row>
    <row r="33" spans="1:7" ht="12">
      <c r="A33" s="43"/>
      <c r="B33" s="38" t="s">
        <v>192</v>
      </c>
      <c r="C33" s="39" t="s">
        <v>193</v>
      </c>
      <c r="D33" s="44">
        <v>12000</v>
      </c>
      <c r="E33" s="345">
        <f t="shared" si="0"/>
        <v>4</v>
      </c>
      <c r="F33" s="45">
        <v>4.4</v>
      </c>
      <c r="G33" s="45">
        <v>0.7</v>
      </c>
    </row>
    <row r="34" spans="1:7" ht="12">
      <c r="A34" s="43"/>
      <c r="B34" s="38" t="s">
        <v>192</v>
      </c>
      <c r="C34" s="39" t="s">
        <v>194</v>
      </c>
      <c r="D34" s="44">
        <v>0</v>
      </c>
      <c r="E34" s="345">
        <f t="shared" si="0"/>
        <v>0</v>
      </c>
      <c r="F34" s="45">
        <v>4.8</v>
      </c>
      <c r="G34" s="45">
        <v>0.8</v>
      </c>
    </row>
    <row r="35" spans="1:7" ht="12">
      <c r="A35" s="43"/>
      <c r="B35" s="38" t="s">
        <v>192</v>
      </c>
      <c r="C35" s="39" t="s">
        <v>195</v>
      </c>
      <c r="D35" s="44">
        <v>36000</v>
      </c>
      <c r="E35" s="345">
        <f t="shared" si="0"/>
        <v>12</v>
      </c>
      <c r="F35" s="45">
        <v>6.9</v>
      </c>
      <c r="G35" s="45">
        <v>1.2</v>
      </c>
    </row>
    <row r="36" spans="1:7" ht="12">
      <c r="A36" s="43"/>
      <c r="B36" s="38" t="s">
        <v>192</v>
      </c>
      <c r="C36" s="39" t="s">
        <v>196</v>
      </c>
      <c r="D36" s="44">
        <v>0</v>
      </c>
      <c r="E36" s="345">
        <f t="shared" si="0"/>
        <v>0</v>
      </c>
      <c r="F36" s="45">
        <v>0</v>
      </c>
      <c r="G36" s="45">
        <v>0</v>
      </c>
    </row>
    <row r="37" spans="1:7" ht="12">
      <c r="A37" s="43"/>
      <c r="B37" s="38" t="s">
        <v>192</v>
      </c>
      <c r="C37" s="39" t="s">
        <v>197</v>
      </c>
      <c r="D37" s="44">
        <v>0</v>
      </c>
      <c r="E37" s="345">
        <f t="shared" si="0"/>
        <v>0</v>
      </c>
      <c r="F37" s="45">
        <v>0</v>
      </c>
      <c r="G37" s="48" t="s">
        <v>198</v>
      </c>
    </row>
    <row r="38" spans="1:7" ht="12">
      <c r="A38" s="43"/>
      <c r="B38" s="38" t="s">
        <v>199</v>
      </c>
      <c r="C38" s="39" t="s">
        <v>200</v>
      </c>
      <c r="D38" s="44">
        <v>0</v>
      </c>
      <c r="E38" s="345">
        <f t="shared" si="0"/>
        <v>0</v>
      </c>
      <c r="F38" s="45">
        <v>0</v>
      </c>
      <c r="G38" s="45">
        <v>0</v>
      </c>
    </row>
    <row r="39" spans="1:7" ht="12">
      <c r="A39" s="43"/>
      <c r="B39" s="38" t="s">
        <v>199</v>
      </c>
      <c r="C39" s="39" t="s">
        <v>201</v>
      </c>
      <c r="D39" s="44">
        <v>12000</v>
      </c>
      <c r="E39" s="345">
        <f t="shared" si="0"/>
        <v>4</v>
      </c>
      <c r="F39" s="45">
        <v>4.2</v>
      </c>
      <c r="G39" s="45">
        <v>0.7</v>
      </c>
    </row>
    <row r="40" spans="1:7" ht="12">
      <c r="A40" s="43"/>
      <c r="B40" s="38" t="s">
        <v>202</v>
      </c>
      <c r="C40" s="39" t="s">
        <v>203</v>
      </c>
      <c r="D40" s="44">
        <v>0</v>
      </c>
      <c r="E40" s="345">
        <f t="shared" si="0"/>
        <v>0</v>
      </c>
      <c r="F40" s="45">
        <v>0</v>
      </c>
      <c r="G40" s="45">
        <v>0</v>
      </c>
    </row>
    <row r="41" spans="1:7" ht="12">
      <c r="A41" s="43"/>
      <c r="B41" s="38" t="s">
        <v>162</v>
      </c>
      <c r="C41" s="39" t="s">
        <v>204</v>
      </c>
      <c r="D41" s="44">
        <v>1000</v>
      </c>
      <c r="E41" s="345">
        <f t="shared" si="0"/>
        <v>0.33333333333333337</v>
      </c>
      <c r="F41" s="45">
        <v>4.4</v>
      </c>
      <c r="G41" s="45">
        <v>0.7</v>
      </c>
    </row>
    <row r="42" spans="1:7" ht="12">
      <c r="A42" s="43"/>
      <c r="B42" s="38" t="s">
        <v>162</v>
      </c>
      <c r="C42" s="39"/>
      <c r="D42" s="44">
        <v>0</v>
      </c>
      <c r="E42" s="345">
        <f t="shared" si="0"/>
        <v>0</v>
      </c>
      <c r="F42" s="45">
        <v>0</v>
      </c>
      <c r="G42" s="45">
        <v>0</v>
      </c>
    </row>
    <row r="43" spans="1:7" ht="12">
      <c r="A43" s="43"/>
      <c r="B43" s="38" t="s">
        <v>162</v>
      </c>
      <c r="C43" s="39"/>
      <c r="D43" s="44">
        <v>0</v>
      </c>
      <c r="E43" s="345">
        <f t="shared" si="0"/>
        <v>0</v>
      </c>
      <c r="F43" s="45">
        <v>0</v>
      </c>
      <c r="G43" s="45">
        <v>0</v>
      </c>
    </row>
    <row r="44" spans="1:7" ht="12">
      <c r="A44" s="43"/>
      <c r="B44" s="38" t="s">
        <v>162</v>
      </c>
      <c r="C44" s="39"/>
      <c r="D44" s="44">
        <v>0</v>
      </c>
      <c r="E44" s="345">
        <f t="shared" si="0"/>
        <v>0</v>
      </c>
      <c r="F44" s="45">
        <v>0</v>
      </c>
      <c r="G44" s="45">
        <v>0</v>
      </c>
    </row>
    <row r="45" spans="1:7" ht="12">
      <c r="A45" s="43"/>
      <c r="B45" s="38" t="s">
        <v>162</v>
      </c>
      <c r="C45" s="39"/>
      <c r="D45" s="44">
        <v>0</v>
      </c>
      <c r="E45" s="345">
        <f t="shared" si="0"/>
        <v>0</v>
      </c>
      <c r="F45" s="45">
        <v>0</v>
      </c>
      <c r="G45" s="45">
        <v>0</v>
      </c>
    </row>
    <row r="46" spans="1:7" ht="12">
      <c r="A46" s="43"/>
      <c r="B46" s="38" t="s">
        <v>162</v>
      </c>
      <c r="C46" s="39"/>
      <c r="D46" s="44">
        <v>0</v>
      </c>
      <c r="E46" s="345">
        <f t="shared" si="0"/>
        <v>0</v>
      </c>
      <c r="F46" s="45">
        <v>0</v>
      </c>
      <c r="G46" s="45">
        <v>0</v>
      </c>
    </row>
    <row r="47" spans="1:7" ht="12">
      <c r="A47" s="43"/>
      <c r="B47" s="38" t="s">
        <v>162</v>
      </c>
      <c r="C47" s="39"/>
      <c r="D47" s="44">
        <v>0</v>
      </c>
      <c r="E47" s="345">
        <f t="shared" si="0"/>
        <v>0</v>
      </c>
      <c r="F47" s="45">
        <v>0</v>
      </c>
      <c r="G47" s="45">
        <v>0</v>
      </c>
    </row>
    <row r="48" spans="1:7" ht="12">
      <c r="A48" s="43"/>
      <c r="B48" s="38" t="s">
        <v>162</v>
      </c>
      <c r="C48" s="39"/>
      <c r="D48" s="44">
        <v>0</v>
      </c>
      <c r="E48" s="345">
        <f t="shared" si="0"/>
        <v>0</v>
      </c>
      <c r="F48" s="45">
        <v>0</v>
      </c>
      <c r="G48" s="45">
        <v>0</v>
      </c>
    </row>
    <row r="49" spans="1:7" ht="12">
      <c r="A49" s="43"/>
      <c r="B49" s="38" t="s">
        <v>162</v>
      </c>
      <c r="C49" s="39" t="s">
        <v>107</v>
      </c>
      <c r="D49" s="44">
        <v>0</v>
      </c>
      <c r="E49" s="345">
        <f t="shared" si="0"/>
        <v>0</v>
      </c>
      <c r="F49" s="45">
        <v>0</v>
      </c>
      <c r="G49" s="45">
        <v>0</v>
      </c>
    </row>
    <row r="50" spans="1:7" ht="12">
      <c r="A50" s="43"/>
      <c r="B50" s="38" t="s">
        <v>162</v>
      </c>
      <c r="C50" s="39"/>
      <c r="D50" s="44">
        <v>0</v>
      </c>
      <c r="E50" s="345">
        <f t="shared" si="0"/>
        <v>0</v>
      </c>
      <c r="F50" s="45">
        <v>0</v>
      </c>
      <c r="G50" s="45">
        <v>0</v>
      </c>
    </row>
    <row r="51" spans="1:7" ht="15" customHeight="1">
      <c r="A51" s="371"/>
      <c r="B51" s="372"/>
      <c r="C51" s="373" t="s">
        <v>205</v>
      </c>
      <c r="D51" s="374">
        <f>SUM(D9:D50)</f>
        <v>260000</v>
      </c>
      <c r="E51" s="375"/>
      <c r="F51" s="375"/>
      <c r="G51" s="376"/>
    </row>
    <row r="52" spans="1:7" ht="12">
      <c r="A52" s="377"/>
      <c r="B52" s="378"/>
      <c r="C52" s="378"/>
      <c r="D52" s="379"/>
      <c r="E52" s="380"/>
      <c r="F52" s="381"/>
      <c r="G52" s="382"/>
    </row>
    <row r="53" spans="1:7" ht="12">
      <c r="A53" s="383" t="s">
        <v>42</v>
      </c>
      <c r="B53" s="384" t="s">
        <v>206</v>
      </c>
      <c r="C53" s="385"/>
      <c r="D53" s="374"/>
      <c r="E53" s="386"/>
      <c r="F53" s="373"/>
      <c r="G53" s="387"/>
    </row>
    <row r="54" spans="1:7" ht="12">
      <c r="A54" s="351"/>
      <c r="B54" s="388"/>
      <c r="C54" s="400" t="s">
        <v>207</v>
      </c>
      <c r="D54" s="49">
        <f>ZUSCHERM!E7</f>
        <v>300000</v>
      </c>
      <c r="E54" s="395"/>
      <c r="F54" s="395"/>
      <c r="G54" s="396"/>
    </row>
    <row r="55" spans="1:7" ht="12">
      <c r="A55" s="351"/>
      <c r="B55" s="388"/>
      <c r="C55" s="389" t="s">
        <v>208</v>
      </c>
      <c r="D55" s="390"/>
      <c r="E55" s="346">
        <f>D51/D54*100</f>
        <v>86.66666666666667</v>
      </c>
      <c r="F55" s="401">
        <f>SUM(F9:F50)</f>
        <v>117.80000000000003</v>
      </c>
      <c r="G55" s="396"/>
    </row>
    <row r="56" spans="1:7" ht="12">
      <c r="A56" s="351"/>
      <c r="B56" s="388"/>
      <c r="C56" s="391"/>
      <c r="D56" s="392"/>
      <c r="E56" s="397"/>
      <c r="F56" s="367"/>
      <c r="G56" s="396"/>
    </row>
    <row r="57" spans="1:7" ht="12">
      <c r="A57" s="351"/>
      <c r="B57" s="388"/>
      <c r="C57" s="400" t="s">
        <v>209</v>
      </c>
      <c r="D57" s="49">
        <f>ZUSCHERM!E23</f>
        <v>1154200</v>
      </c>
      <c r="E57" s="397"/>
      <c r="F57" s="367"/>
      <c r="G57" s="398"/>
    </row>
    <row r="58" spans="1:7" ht="12.75" customHeight="1">
      <c r="A58" s="351"/>
      <c r="B58" s="388"/>
      <c r="C58" s="389" t="s">
        <v>208</v>
      </c>
      <c r="D58" s="390"/>
      <c r="E58" s="346">
        <f>D51/D57*100</f>
        <v>22.526425229596256</v>
      </c>
      <c r="F58" s="50">
        <f>SUM(G10:G50)</f>
        <v>19.9</v>
      </c>
      <c r="G58" s="396"/>
    </row>
    <row r="59" spans="1:7" ht="12">
      <c r="A59" s="354"/>
      <c r="B59" s="393"/>
      <c r="C59" s="393"/>
      <c r="D59" s="394"/>
      <c r="E59" s="369"/>
      <c r="F59" s="348"/>
      <c r="G59" s="399"/>
    </row>
    <row r="60" spans="1:7" ht="12">
      <c r="A60" s="51" t="s">
        <v>210</v>
      </c>
      <c r="B60" s="52"/>
      <c r="C60" s="52"/>
      <c r="D60" s="53"/>
      <c r="E60" s="54"/>
      <c r="F60" s="55"/>
      <c r="G60" s="56"/>
    </row>
    <row r="61" spans="1:7" ht="12">
      <c r="A61" s="37"/>
      <c r="B61" s="57"/>
      <c r="C61" s="57"/>
      <c r="D61" s="57"/>
      <c r="E61" s="58"/>
      <c r="F61" s="58"/>
      <c r="G61" s="42"/>
    </row>
    <row r="62" spans="1:7" ht="12">
      <c r="A62" s="37"/>
      <c r="B62" s="57"/>
      <c r="C62" s="57"/>
      <c r="D62" s="57"/>
      <c r="E62" s="58"/>
      <c r="F62" s="58"/>
      <c r="G62" s="42"/>
    </row>
    <row r="63" spans="1:7" ht="12">
      <c r="A63" s="37"/>
      <c r="B63" s="57"/>
      <c r="C63" s="57"/>
      <c r="D63" s="57"/>
      <c r="E63" s="58"/>
      <c r="F63" s="58"/>
      <c r="G63" s="42"/>
    </row>
    <row r="64" spans="1:7" ht="12">
      <c r="A64" s="37"/>
      <c r="B64" s="57"/>
      <c r="C64" s="57"/>
      <c r="D64" s="57"/>
      <c r="E64" s="58"/>
      <c r="F64" s="58"/>
      <c r="G64" s="42"/>
    </row>
    <row r="65" spans="1:7" ht="12">
      <c r="A65" s="37"/>
      <c r="B65" s="57"/>
      <c r="C65" s="57"/>
      <c r="D65" s="57"/>
      <c r="E65" s="58"/>
      <c r="F65" s="58"/>
      <c r="G65" s="42"/>
    </row>
    <row r="66" spans="1:7" ht="12">
      <c r="A66" s="59"/>
      <c r="B66" s="60"/>
      <c r="C66" s="60"/>
      <c r="D66" s="61"/>
      <c r="E66" s="62"/>
      <c r="F66" s="63"/>
      <c r="G66" s="6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4" r:id="rId1"/>
  <headerFooter alignWithMargins="0">
    <oddHeader>&amp;L&amp;F&amp;C&amp;D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68"/>
  <sheetViews>
    <sheetView showGridLines="0" zoomScale="90" zoomScaleNormal="90" workbookViewId="0" topLeftCell="A1">
      <selection activeCell="B2" sqref="B2"/>
    </sheetView>
  </sheetViews>
  <sheetFormatPr defaultColWidth="10.7109375" defaultRowHeight="12.75"/>
  <cols>
    <col min="1" max="1" width="11.421875" style="32" customWidth="1"/>
    <col min="2" max="2" width="42.7109375" style="20" customWidth="1"/>
    <col min="3" max="5" width="12.7109375" style="20" customWidth="1"/>
    <col min="6" max="6" width="7.7109375" style="20" customWidth="1"/>
    <col min="7" max="16384" width="10.7109375" style="20" customWidth="1"/>
  </cols>
  <sheetData>
    <row r="1" spans="1:5" ht="25.5" customHeight="1">
      <c r="A1" s="402"/>
      <c r="B1" s="403" t="s">
        <v>49</v>
      </c>
      <c r="C1" s="404"/>
      <c r="D1" s="405"/>
      <c r="E1" s="406"/>
    </row>
    <row r="2" spans="1:5" ht="15">
      <c r="A2" s="422" t="s">
        <v>6</v>
      </c>
      <c r="B2" s="21" t="s">
        <v>244</v>
      </c>
      <c r="C2" s="423"/>
      <c r="D2" s="424" t="s">
        <v>50</v>
      </c>
      <c r="E2" s="22">
        <v>2007</v>
      </c>
    </row>
    <row r="3" spans="1:5" s="23" customFormat="1" ht="12.75">
      <c r="A3" s="425"/>
      <c r="B3" s="426" t="s">
        <v>51</v>
      </c>
      <c r="C3" s="427"/>
      <c r="D3" s="428"/>
      <c r="E3" s="429"/>
    </row>
    <row r="4" spans="1:5" s="23" customFormat="1" ht="12.75">
      <c r="A4" s="430"/>
      <c r="B4" s="431" t="s">
        <v>52</v>
      </c>
      <c r="C4" s="432"/>
      <c r="D4" s="432"/>
      <c r="E4" s="433"/>
    </row>
    <row r="5" spans="1:8" s="23" customFormat="1" ht="12.75">
      <c r="A5" s="434"/>
      <c r="B5" s="435" t="s">
        <v>53</v>
      </c>
      <c r="C5" s="436"/>
      <c r="D5" s="437"/>
      <c r="E5" s="438"/>
      <c r="F5" s="24"/>
      <c r="G5" s="24"/>
      <c r="H5" s="24"/>
    </row>
    <row r="6" spans="1:5" ht="14.25" customHeight="1">
      <c r="A6" s="439"/>
      <c r="B6" s="440" t="s">
        <v>54</v>
      </c>
      <c r="C6" s="441"/>
      <c r="D6" s="442"/>
      <c r="E6" s="443" t="s">
        <v>8</v>
      </c>
    </row>
    <row r="7" spans="1:5" ht="12">
      <c r="A7" s="444" t="s">
        <v>25</v>
      </c>
      <c r="B7" s="26" t="s">
        <v>55</v>
      </c>
      <c r="C7" s="441"/>
      <c r="D7" s="448"/>
      <c r="E7" s="27">
        <v>300000</v>
      </c>
    </row>
    <row r="8" spans="1:5" ht="12">
      <c r="A8" s="444" t="s">
        <v>28</v>
      </c>
      <c r="B8" s="26" t="s">
        <v>56</v>
      </c>
      <c r="C8" s="441"/>
      <c r="D8" s="448"/>
      <c r="E8" s="27">
        <v>5000</v>
      </c>
    </row>
    <row r="9" spans="1:5" ht="12">
      <c r="A9" s="444"/>
      <c r="B9" s="26" t="s">
        <v>57</v>
      </c>
      <c r="C9" s="441"/>
      <c r="D9" s="448"/>
      <c r="E9" s="27"/>
    </row>
    <row r="10" spans="1:5" ht="12">
      <c r="A10" s="444" t="s">
        <v>31</v>
      </c>
      <c r="B10" s="26" t="s">
        <v>58</v>
      </c>
      <c r="C10" s="441"/>
      <c r="D10" s="448"/>
      <c r="E10" s="27">
        <v>5000</v>
      </c>
    </row>
    <row r="11" spans="1:5" ht="12">
      <c r="A11" s="444"/>
      <c r="B11" s="28" t="s">
        <v>59</v>
      </c>
      <c r="C11" s="449"/>
      <c r="D11" s="450"/>
      <c r="E11" s="524"/>
    </row>
    <row r="12" spans="1:5" ht="15">
      <c r="A12" s="444"/>
      <c r="B12" s="407" t="s">
        <v>60</v>
      </c>
      <c r="C12" s="408"/>
      <c r="D12" s="409" t="s">
        <v>8</v>
      </c>
      <c r="E12" s="410">
        <f>SUM(E7:E11)</f>
        <v>310000</v>
      </c>
    </row>
    <row r="13" spans="1:5" ht="12">
      <c r="A13" s="444"/>
      <c r="B13" s="451" t="s">
        <v>61</v>
      </c>
      <c r="C13" s="454" t="s">
        <v>62</v>
      </c>
      <c r="D13" s="454" t="s">
        <v>63</v>
      </c>
      <c r="E13" s="458"/>
    </row>
    <row r="14" spans="1:5" ht="12.75">
      <c r="A14" s="444" t="s">
        <v>64</v>
      </c>
      <c r="B14" s="452" t="s">
        <v>65</v>
      </c>
      <c r="C14" s="455" t="s">
        <v>8</v>
      </c>
      <c r="D14" s="25">
        <f>LGK_BER!D29</f>
        <v>235200</v>
      </c>
      <c r="E14" s="459">
        <f>D14</f>
        <v>235200</v>
      </c>
    </row>
    <row r="15" spans="1:5" ht="12.75">
      <c r="A15" s="445" t="s">
        <v>66</v>
      </c>
      <c r="B15" s="453" t="s">
        <v>67</v>
      </c>
      <c r="C15" s="25">
        <f>LNK_BER!D21</f>
        <v>24000</v>
      </c>
      <c r="D15" s="456"/>
      <c r="E15" s="460">
        <f>C15</f>
        <v>24000</v>
      </c>
    </row>
    <row r="16" spans="1:5" ht="12">
      <c r="A16" s="446"/>
      <c r="B16" s="26" t="s">
        <v>68</v>
      </c>
      <c r="C16" s="448"/>
      <c r="D16" s="448"/>
      <c r="E16" s="27">
        <v>50000</v>
      </c>
    </row>
    <row r="17" spans="1:5" ht="12">
      <c r="A17" s="446"/>
      <c r="B17" s="26" t="s">
        <v>69</v>
      </c>
      <c r="C17" s="448"/>
      <c r="D17" s="457"/>
      <c r="E17" s="27">
        <v>450000</v>
      </c>
    </row>
    <row r="18" spans="1:5" ht="12">
      <c r="A18" s="446"/>
      <c r="B18" s="26" t="s">
        <v>70</v>
      </c>
      <c r="C18" s="448"/>
      <c r="D18" s="448"/>
      <c r="E18" s="27">
        <v>35000</v>
      </c>
    </row>
    <row r="19" spans="1:5" ht="12">
      <c r="A19" s="446"/>
      <c r="B19" s="26" t="s">
        <v>71</v>
      </c>
      <c r="C19" s="448"/>
      <c r="D19" s="448"/>
      <c r="E19" s="27">
        <v>50000</v>
      </c>
    </row>
    <row r="20" spans="1:5" ht="12">
      <c r="A20" s="446"/>
      <c r="B20" s="26" t="s">
        <v>72</v>
      </c>
      <c r="C20" s="448"/>
      <c r="D20" s="448"/>
      <c r="E20" s="27">
        <v>0</v>
      </c>
    </row>
    <row r="21" spans="1:5" ht="12">
      <c r="A21" s="446"/>
      <c r="B21" s="26" t="s">
        <v>73</v>
      </c>
      <c r="C21" s="448"/>
      <c r="D21" s="448"/>
      <c r="E21" s="27">
        <v>0</v>
      </c>
    </row>
    <row r="22" spans="1:5" ht="12">
      <c r="A22" s="446"/>
      <c r="B22" s="28" t="s">
        <v>74</v>
      </c>
      <c r="C22" s="450"/>
      <c r="D22" s="450"/>
      <c r="E22" s="29">
        <v>0</v>
      </c>
    </row>
    <row r="23" spans="1:5" ht="15">
      <c r="A23" s="444" t="s">
        <v>75</v>
      </c>
      <c r="B23" s="407" t="s">
        <v>76</v>
      </c>
      <c r="C23" s="411"/>
      <c r="D23" s="412" t="s">
        <v>8</v>
      </c>
      <c r="E23" s="410">
        <f>SUM(E12:E22)</f>
        <v>1154200</v>
      </c>
    </row>
    <row r="24" spans="1:5" ht="12.75">
      <c r="A24" s="444" t="s">
        <v>77</v>
      </c>
      <c r="B24" s="461" t="s">
        <v>78</v>
      </c>
      <c r="C24" s="462" t="s">
        <v>79</v>
      </c>
      <c r="D24" s="465" t="s">
        <v>80</v>
      </c>
      <c r="E24" s="466"/>
    </row>
    <row r="25" spans="1:5" ht="12">
      <c r="A25" s="444"/>
      <c r="B25" s="463" t="s">
        <v>81</v>
      </c>
      <c r="C25" s="464" t="s">
        <v>8</v>
      </c>
      <c r="D25" s="25">
        <f>AGK_BER!D51</f>
        <v>260000</v>
      </c>
      <c r="E25" s="467">
        <f>D25</f>
        <v>260000</v>
      </c>
    </row>
    <row r="26" spans="1:5" ht="15">
      <c r="A26" s="447" t="s">
        <v>82</v>
      </c>
      <c r="B26" s="407" t="s">
        <v>83</v>
      </c>
      <c r="C26" s="411"/>
      <c r="D26" s="412" t="s">
        <v>8</v>
      </c>
      <c r="E26" s="410">
        <f>SUM(E23:E25)</f>
        <v>1414200</v>
      </c>
    </row>
    <row r="27" spans="1:5" ht="16.5" customHeight="1">
      <c r="A27" s="468" t="s">
        <v>84</v>
      </c>
      <c r="B27" s="469" t="s">
        <v>85</v>
      </c>
      <c r="C27" s="470"/>
      <c r="D27" s="471"/>
      <c r="E27" s="499"/>
    </row>
    <row r="28" spans="1:5" ht="12">
      <c r="A28" s="472"/>
      <c r="B28" s="473" t="s">
        <v>86</v>
      </c>
      <c r="C28" s="474"/>
      <c r="D28" s="475"/>
      <c r="E28" s="488"/>
    </row>
    <row r="29" spans="1:5" ht="14.25" customHeight="1">
      <c r="A29" s="446" t="s">
        <v>87</v>
      </c>
      <c r="B29" s="476" t="s">
        <v>88</v>
      </c>
      <c r="C29" s="441"/>
      <c r="D29" s="441"/>
      <c r="E29" s="30">
        <v>0</v>
      </c>
    </row>
    <row r="30" spans="1:5" ht="12">
      <c r="A30" s="446" t="s">
        <v>89</v>
      </c>
      <c r="B30" s="476" t="s">
        <v>90</v>
      </c>
      <c r="C30" s="441"/>
      <c r="D30" s="441"/>
      <c r="E30" s="31">
        <v>0</v>
      </c>
    </row>
    <row r="31" spans="1:5" ht="12">
      <c r="A31" s="446" t="s">
        <v>91</v>
      </c>
      <c r="B31" s="476" t="s">
        <v>92</v>
      </c>
      <c r="C31" s="441"/>
      <c r="D31" s="441"/>
      <c r="E31" s="31">
        <v>0</v>
      </c>
    </row>
    <row r="32" spans="1:5" ht="12">
      <c r="A32" s="446" t="s">
        <v>93</v>
      </c>
      <c r="B32" s="476" t="s">
        <v>94</v>
      </c>
      <c r="C32" s="441"/>
      <c r="D32" s="441"/>
      <c r="E32" s="31">
        <v>0</v>
      </c>
    </row>
    <row r="33" spans="1:5" ht="12">
      <c r="A33" s="446" t="s">
        <v>95</v>
      </c>
      <c r="B33" s="476" t="s">
        <v>96</v>
      </c>
      <c r="C33" s="441"/>
      <c r="D33" s="441"/>
      <c r="E33" s="31">
        <v>0</v>
      </c>
    </row>
    <row r="34" spans="1:5" ht="12">
      <c r="A34" s="446" t="s">
        <v>97</v>
      </c>
      <c r="B34" s="476" t="s">
        <v>98</v>
      </c>
      <c r="C34" s="441"/>
      <c r="D34" s="441"/>
      <c r="E34" s="31">
        <v>0</v>
      </c>
    </row>
    <row r="35" spans="1:5" ht="12">
      <c r="A35" s="446" t="s">
        <v>99</v>
      </c>
      <c r="B35" s="476" t="s">
        <v>100</v>
      </c>
      <c r="C35" s="441"/>
      <c r="D35" s="441"/>
      <c r="E35" s="31">
        <v>0</v>
      </c>
    </row>
    <row r="36" spans="1:5" ht="15">
      <c r="A36" s="477" t="s">
        <v>101</v>
      </c>
      <c r="B36" s="478" t="s">
        <v>137</v>
      </c>
      <c r="C36" s="479"/>
      <c r="D36" s="442"/>
      <c r="E36" s="499"/>
    </row>
    <row r="37" spans="1:5" ht="12.75">
      <c r="A37" s="444" t="s">
        <v>87</v>
      </c>
      <c r="B37" s="476" t="s">
        <v>102</v>
      </c>
      <c r="C37" s="480" t="s">
        <v>8</v>
      </c>
      <c r="D37" s="481">
        <f>E12</f>
        <v>310000</v>
      </c>
      <c r="E37" s="500"/>
    </row>
    <row r="38" spans="1:5" ht="12">
      <c r="A38" s="444" t="s">
        <v>89</v>
      </c>
      <c r="B38" s="482" t="s">
        <v>103</v>
      </c>
      <c r="C38" s="483"/>
      <c r="D38" s="484"/>
      <c r="E38" s="413">
        <f>ROUND(E14/D37,3)</f>
        <v>0.759</v>
      </c>
    </row>
    <row r="39" spans="1:5" ht="12">
      <c r="A39" s="444" t="s">
        <v>91</v>
      </c>
      <c r="B39" s="482" t="s">
        <v>104</v>
      </c>
      <c r="C39" s="483"/>
      <c r="D39" s="485"/>
      <c r="E39" s="414">
        <f>C15/D53</f>
        <v>0.08</v>
      </c>
    </row>
    <row r="40" spans="1:5" ht="12">
      <c r="A40" s="486"/>
      <c r="B40" s="487"/>
      <c r="C40" s="488"/>
      <c r="D40" s="489" t="s">
        <v>105</v>
      </c>
      <c r="E40" s="414">
        <f>SUM(E38:E39)</f>
        <v>0.839</v>
      </c>
    </row>
    <row r="41" spans="1:5" ht="15">
      <c r="A41" s="477" t="s">
        <v>106</v>
      </c>
      <c r="B41" s="490" t="s">
        <v>138</v>
      </c>
      <c r="C41" s="491" t="s">
        <v>107</v>
      </c>
      <c r="D41" s="492"/>
      <c r="E41" s="499"/>
    </row>
    <row r="42" spans="1:5" ht="12.75">
      <c r="A42" s="444" t="s">
        <v>87</v>
      </c>
      <c r="B42" s="461" t="s">
        <v>108</v>
      </c>
      <c r="C42" s="493" t="s">
        <v>8</v>
      </c>
      <c r="D42" s="481">
        <f>E25</f>
        <v>260000</v>
      </c>
      <c r="E42" s="500"/>
    </row>
    <row r="43" spans="1:5" ht="12.75">
      <c r="A43" s="444"/>
      <c r="B43" s="494" t="s">
        <v>109</v>
      </c>
      <c r="C43" s="493" t="s">
        <v>8</v>
      </c>
      <c r="D43" s="495">
        <f>(E8*E38)+E8</f>
        <v>8795</v>
      </c>
      <c r="E43" s="500"/>
    </row>
    <row r="44" spans="1:5" ht="12.75">
      <c r="A44" s="444"/>
      <c r="B44" s="461" t="s">
        <v>110</v>
      </c>
      <c r="C44" s="493" t="s">
        <v>8</v>
      </c>
      <c r="D44" s="481">
        <f>D42</f>
        <v>260000</v>
      </c>
      <c r="E44" s="500"/>
    </row>
    <row r="45" spans="1:5" ht="12">
      <c r="A45" s="446" t="s">
        <v>87</v>
      </c>
      <c r="B45" s="463" t="s">
        <v>111</v>
      </c>
      <c r="C45" s="496">
        <f aca="true" t="shared" si="0" ref="C45:C51">E29</f>
        <v>0</v>
      </c>
      <c r="D45" s="495">
        <f aca="true" t="shared" si="1" ref="D45:D51">E16*E29</f>
        <v>0</v>
      </c>
      <c r="E45" s="500"/>
    </row>
    <row r="46" spans="1:5" ht="12">
      <c r="A46" s="446" t="s">
        <v>89</v>
      </c>
      <c r="B46" s="463" t="s">
        <v>112</v>
      </c>
      <c r="C46" s="496">
        <f t="shared" si="0"/>
        <v>0</v>
      </c>
      <c r="D46" s="495">
        <f t="shared" si="1"/>
        <v>0</v>
      </c>
      <c r="E46" s="500"/>
    </row>
    <row r="47" spans="1:5" ht="12">
      <c r="A47" s="446" t="s">
        <v>91</v>
      </c>
      <c r="B47" s="463" t="s">
        <v>113</v>
      </c>
      <c r="C47" s="496">
        <f t="shared" si="0"/>
        <v>0</v>
      </c>
      <c r="D47" s="495">
        <f t="shared" si="1"/>
        <v>0</v>
      </c>
      <c r="E47" s="500"/>
    </row>
    <row r="48" spans="1:5" ht="12">
      <c r="A48" s="446" t="s">
        <v>93</v>
      </c>
      <c r="B48" s="463" t="s">
        <v>114</v>
      </c>
      <c r="C48" s="496">
        <f t="shared" si="0"/>
        <v>0</v>
      </c>
      <c r="D48" s="495">
        <f t="shared" si="1"/>
        <v>0</v>
      </c>
      <c r="E48" s="500"/>
    </row>
    <row r="49" spans="1:5" ht="12">
      <c r="A49" s="446" t="s">
        <v>95</v>
      </c>
      <c r="B49" s="463" t="s">
        <v>115</v>
      </c>
      <c r="C49" s="496">
        <f t="shared" si="0"/>
        <v>0</v>
      </c>
      <c r="D49" s="495">
        <f t="shared" si="1"/>
        <v>0</v>
      </c>
      <c r="E49" s="500"/>
    </row>
    <row r="50" spans="1:5" ht="12">
      <c r="A50" s="446" t="s">
        <v>97</v>
      </c>
      <c r="B50" s="463" t="s">
        <v>116</v>
      </c>
      <c r="C50" s="496">
        <f t="shared" si="0"/>
        <v>0</v>
      </c>
      <c r="D50" s="495">
        <f t="shared" si="1"/>
        <v>0</v>
      </c>
      <c r="E50" s="500"/>
    </row>
    <row r="51" spans="1:5" ht="12">
      <c r="A51" s="446" t="s">
        <v>99</v>
      </c>
      <c r="B51" s="463" t="s">
        <v>117</v>
      </c>
      <c r="C51" s="496">
        <f t="shared" si="0"/>
        <v>0</v>
      </c>
      <c r="D51" s="495">
        <f t="shared" si="1"/>
        <v>0</v>
      </c>
      <c r="E51" s="500"/>
    </row>
    <row r="52" spans="1:5" ht="12.75">
      <c r="A52" s="444"/>
      <c r="B52" s="461" t="s">
        <v>118</v>
      </c>
      <c r="C52" s="493" t="s">
        <v>8</v>
      </c>
      <c r="D52" s="481">
        <f>D44-D45-D46-D47-D48-D50-D51</f>
        <v>260000</v>
      </c>
      <c r="E52" s="500"/>
    </row>
    <row r="53" spans="1:5" ht="12.75">
      <c r="A53" s="444" t="s">
        <v>89</v>
      </c>
      <c r="B53" s="461" t="s">
        <v>119</v>
      </c>
      <c r="C53" s="493" t="s">
        <v>8</v>
      </c>
      <c r="D53" s="481">
        <f>E7</f>
        <v>300000</v>
      </c>
      <c r="E53" s="500"/>
    </row>
    <row r="54" spans="1:5" ht="12">
      <c r="A54" s="444" t="s">
        <v>91</v>
      </c>
      <c r="B54" s="497" t="s">
        <v>120</v>
      </c>
      <c r="C54" s="495"/>
      <c r="D54" s="498"/>
      <c r="E54" s="413">
        <f>D52/D53</f>
        <v>0.8666666666666667</v>
      </c>
    </row>
    <row r="55" spans="1:5" ht="12">
      <c r="A55" s="444" t="s">
        <v>93</v>
      </c>
      <c r="B55" s="497" t="s">
        <v>121</v>
      </c>
      <c r="C55" s="448"/>
      <c r="D55" s="448"/>
      <c r="E55" s="418">
        <f>D52/(D53+D14+C15)</f>
        <v>0.46494992846924177</v>
      </c>
    </row>
    <row r="56" spans="1:5" ht="15">
      <c r="A56" s="501"/>
      <c r="B56" s="415" t="s">
        <v>122</v>
      </c>
      <c r="C56" s="416"/>
      <c r="D56" s="417" t="s">
        <v>123</v>
      </c>
      <c r="E56" s="413">
        <f>E54+E38+E39</f>
        <v>1.7056666666666667</v>
      </c>
    </row>
    <row r="57" spans="1:5" ht="12">
      <c r="A57" s="502"/>
      <c r="B57" s="505" t="s">
        <v>124</v>
      </c>
      <c r="C57" s="506"/>
      <c r="D57" s="507"/>
      <c r="E57" s="508"/>
    </row>
    <row r="58" spans="1:5" ht="16.5" customHeight="1">
      <c r="A58" s="503" t="s">
        <v>125</v>
      </c>
      <c r="B58" s="469" t="s">
        <v>126</v>
      </c>
      <c r="C58" s="509"/>
      <c r="D58" s="510"/>
      <c r="E58" s="511"/>
    </row>
    <row r="59" spans="1:5" ht="12">
      <c r="A59" s="476"/>
      <c r="B59" s="512" t="s">
        <v>127</v>
      </c>
      <c r="C59" s="513"/>
      <c r="D59" s="514"/>
      <c r="E59" s="515"/>
    </row>
    <row r="60" spans="1:5" ht="12">
      <c r="A60" s="476"/>
      <c r="B60" s="512" t="s">
        <v>128</v>
      </c>
      <c r="C60" s="513"/>
      <c r="D60" s="514"/>
      <c r="E60" s="515"/>
    </row>
    <row r="61" spans="1:5" ht="12">
      <c r="A61" s="447"/>
      <c r="B61" s="516" t="s">
        <v>129</v>
      </c>
      <c r="C61" s="517"/>
      <c r="D61" s="517"/>
      <c r="E61" s="518"/>
    </row>
    <row r="62" spans="1:5" ht="12.75">
      <c r="A62" s="504" t="s">
        <v>87</v>
      </c>
      <c r="B62" s="519" t="s">
        <v>130</v>
      </c>
      <c r="C62" s="520" t="s">
        <v>8</v>
      </c>
      <c r="D62" s="491">
        <f>E23</f>
        <v>1154200</v>
      </c>
      <c r="E62" s="479"/>
    </row>
    <row r="63" spans="1:5" ht="12.75">
      <c r="A63" s="444"/>
      <c r="B63" s="501" t="s">
        <v>131</v>
      </c>
      <c r="C63" s="520" t="s">
        <v>8</v>
      </c>
      <c r="D63" s="448"/>
      <c r="E63" s="521"/>
    </row>
    <row r="64" spans="1:5" ht="12.75">
      <c r="A64" s="444"/>
      <c r="B64" s="501" t="s">
        <v>132</v>
      </c>
      <c r="C64" s="520" t="s">
        <v>8</v>
      </c>
      <c r="D64" s="495">
        <f>(E8*E38)+E8</f>
        <v>8795</v>
      </c>
      <c r="E64" s="521"/>
    </row>
    <row r="65" spans="1:5" ht="12.75">
      <c r="A65" s="444"/>
      <c r="B65" s="476" t="s">
        <v>133</v>
      </c>
      <c r="C65" s="520" t="s">
        <v>8</v>
      </c>
      <c r="D65" s="481">
        <f>D62-D64</f>
        <v>1145405</v>
      </c>
      <c r="E65" s="521"/>
    </row>
    <row r="66" spans="1:5" ht="12.75">
      <c r="A66" s="444" t="s">
        <v>89</v>
      </c>
      <c r="B66" s="476" t="s">
        <v>134</v>
      </c>
      <c r="C66" s="520" t="s">
        <v>8</v>
      </c>
      <c r="D66" s="481">
        <f>D44</f>
        <v>260000</v>
      </c>
      <c r="E66" s="521"/>
    </row>
    <row r="67" spans="1:5" ht="12">
      <c r="A67" s="444"/>
      <c r="B67" s="522" t="s">
        <v>135</v>
      </c>
      <c r="C67" s="523"/>
      <c r="D67" s="448"/>
      <c r="E67" s="500"/>
    </row>
    <row r="68" spans="1:5" ht="15">
      <c r="A68" s="447" t="s">
        <v>91</v>
      </c>
      <c r="B68" s="419" t="s">
        <v>136</v>
      </c>
      <c r="C68" s="420"/>
      <c r="D68" s="421"/>
      <c r="E68" s="413">
        <f>D66/D65</f>
        <v>0.226993945373034</v>
      </c>
    </row>
  </sheetData>
  <printOptions/>
  <pageMargins left="0.7874015748031497" right="0.7874015748031497" top="0.984251968503937" bottom="0.984251968503937" header="0.511811023" footer="0.511811023"/>
  <pageSetup firstPageNumber="3" useFirstPageNumber="1" fitToHeight="1" fitToWidth="1" horizontalDpi="300" verticalDpi="300" orientation="portrait" paperSize="9" scale="82" r:id="rId1"/>
  <headerFooter alignWithMargins="0">
    <oddHeader>&amp;L&amp;F&amp;C&amp;D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Mohn</dc:creator>
  <cp:keywords/>
  <dc:description/>
  <cp:lastModifiedBy>okuhn</cp:lastModifiedBy>
  <dcterms:created xsi:type="dcterms:W3CDTF">2003-09-17T08:03:15Z</dcterms:created>
  <dcterms:modified xsi:type="dcterms:W3CDTF">2007-07-02T11:07:10Z</dcterms:modified>
  <cp:category/>
  <cp:version/>
  <cp:contentType/>
  <cp:contentStatus/>
</cp:coreProperties>
</file>